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150" windowWidth="19440" windowHeight="12075"/>
  </bookViews>
  <sheets>
    <sheet name="CO2 calculatie" sheetId="1" r:id="rId1"/>
  </sheets>
  <definedNames>
    <definedName name="_xlnm.Print_Area" localSheetId="0">'CO2 calculatie'!$A$1:$K$177</definedName>
  </definedNames>
  <calcPr calcId="145621"/>
</workbook>
</file>

<file path=xl/calcChain.xml><?xml version="1.0" encoding="utf-8"?>
<calcChain xmlns="http://schemas.openxmlformats.org/spreadsheetml/2006/main">
  <c r="K55" i="1" l="1"/>
  <c r="K39" i="1"/>
  <c r="K34" i="1"/>
  <c r="K57" i="1"/>
  <c r="K56" i="1"/>
  <c r="I60" i="1"/>
  <c r="J62" i="1"/>
  <c r="K62" i="1" s="1"/>
  <c r="J61" i="1"/>
  <c r="K61" i="1" s="1"/>
  <c r="I84" i="1" l="1"/>
  <c r="I89" i="1"/>
  <c r="I87" i="1"/>
  <c r="I88" i="1"/>
  <c r="I83" i="1"/>
  <c r="I77" i="1"/>
  <c r="I76" i="1"/>
  <c r="I75" i="1"/>
  <c r="I96" i="1" l="1"/>
  <c r="I95" i="1"/>
  <c r="I90" i="1"/>
  <c r="I41" i="1"/>
  <c r="I74" i="1" s="1"/>
  <c r="I91" i="1" l="1"/>
  <c r="I94" i="1"/>
  <c r="I93" i="1" s="1"/>
  <c r="J69" i="1" s="1"/>
  <c r="I27" i="1"/>
  <c r="I30" i="1"/>
  <c r="M34" i="1"/>
  <c r="I36" i="1"/>
  <c r="M39" i="1"/>
  <c r="M60" i="1"/>
  <c r="I81" i="1" l="1"/>
  <c r="I82" i="1"/>
  <c r="I69" i="1"/>
  <c r="I86" i="1"/>
  <c r="J68" i="1" l="1"/>
  <c r="I68" i="1" s="1"/>
  <c r="I80" i="1"/>
  <c r="J67" i="1" s="1"/>
  <c r="I67" i="1" l="1"/>
</calcChain>
</file>

<file path=xl/sharedStrings.xml><?xml version="1.0" encoding="utf-8"?>
<sst xmlns="http://schemas.openxmlformats.org/spreadsheetml/2006/main" count="251" uniqueCount="168">
  <si>
    <t>Uitstoot printen thuis</t>
  </si>
  <si>
    <t>Uitstoot postverzending per poststuk</t>
  </si>
  <si>
    <t>Uitstoot productie vel papier</t>
  </si>
  <si>
    <t>(gemiddelde van de stadsbus (76 gr/km) en streekbus(62 gr/km))</t>
  </si>
  <si>
    <t>dagen</t>
  </si>
  <si>
    <t>Studielast e-learning per cursist</t>
  </si>
  <si>
    <t>cursisten</t>
  </si>
  <si>
    <t>Studieboeken</t>
  </si>
  <si>
    <t>Aantal bladzijden studieboek</t>
  </si>
  <si>
    <t>bladzijden</t>
  </si>
  <si>
    <t>kilometers</t>
  </si>
  <si>
    <t>overnachting(en)</t>
  </si>
  <si>
    <t>uren</t>
  </si>
  <si>
    <t>uren per cursist</t>
  </si>
  <si>
    <t>Uitstoot CO2 bij volledige thuisstudie</t>
  </si>
  <si>
    <t>Cursisten met volledige thuisstudie</t>
  </si>
  <si>
    <t>ja/nee</t>
  </si>
  <si>
    <t xml:space="preserve">Uitstoot CO2 bij volledige thuisstudie </t>
  </si>
  <si>
    <t>(= Uitstoot CO2 enkele reis x 2 x (aantal dagen terugkomdagen - aantal overnachtingen)</t>
  </si>
  <si>
    <t>Uitstoot CO2 bij gedeeltelijke thuisstudie</t>
  </si>
  <si>
    <t>Aantal dagen klassikale lessen</t>
  </si>
  <si>
    <t>http://www.milieucentraal.nl/pagina.aspx?onderwerp=vervoer%20en%20reizen#Voorbeeld:_CO2-uitstoot_vervoermiddelen</t>
  </si>
  <si>
    <t>http://ec.europa.eu/clima/sites/campaign/pdf/table_appliances_nl.pdf</t>
  </si>
  <si>
    <t>http://www.digiwinkel.com/index.php?main_page=klimaat_neutraal</t>
  </si>
  <si>
    <t>http://computertotaal.nl/article/20459/besparen-op-papier.html</t>
  </si>
  <si>
    <t>http://www.milieukeurmerkpost.nl/34/post-ontvangen/post-en-het-milieu/</t>
  </si>
  <si>
    <t>Vaste waarden</t>
  </si>
  <si>
    <t>Verwerking van gegevens</t>
  </si>
  <si>
    <t>(= Totale uitstoot van reizen + uitstoot van lesboeken + uitstoot van verzending lesboeken)</t>
  </si>
  <si>
    <t>Aantal cursisten die reizen met de auto</t>
  </si>
  <si>
    <t>Aantal cursisten die reizen met de trein</t>
  </si>
  <si>
    <t>Aantal cursisten die reizen met de bus</t>
  </si>
  <si>
    <t>B01_</t>
  </si>
  <si>
    <t>B02_</t>
  </si>
  <si>
    <t>B03_</t>
  </si>
  <si>
    <t>B04_</t>
  </si>
  <si>
    <t>B05_</t>
  </si>
  <si>
    <t>B06_</t>
  </si>
  <si>
    <t>B08_</t>
  </si>
  <si>
    <t>B09_</t>
  </si>
  <si>
    <t>B10_</t>
  </si>
  <si>
    <t>Bronnen van vaste waarden</t>
  </si>
  <si>
    <t xml:space="preserve">http://www.milieucentraal.nl/pagina.aspx?onderwerp=vervoer%20en%20reizen#Voorbeeld:_CO2-uitstoot_vervoermiddelen  </t>
  </si>
  <si>
    <t>0,616 kg CO/kWh</t>
  </si>
  <si>
    <t>0,4 kW x 1 uur x 0,616 kg CO2/kWh = 0,2464 kg/uur</t>
  </si>
  <si>
    <t>Gemiddeld 100 cursussen per dag, waarvan de gemiddelde cursustijd 4 uur is</t>
  </si>
  <si>
    <t>24 x 0,2464 = 5,9136 kg CO2/dag</t>
  </si>
  <si>
    <t>5,9136 / (100 x 4) = 0,014784 kg CO2/uur (bij afname van cursus gemiddeld)</t>
  </si>
  <si>
    <t>0,014784 x 1000 = 14,784 gram/uur</t>
  </si>
  <si>
    <t xml:space="preserve">Gezien dit waarschijnlijk niet het enige verbruik is, vermenigvuldigen we het met 4  voor de routers en dergelijke. (voor de zekerheid) &gt;&gt; 60 gr CO2/h </t>
  </si>
  <si>
    <t>kilogram CO2</t>
  </si>
  <si>
    <t>(= aantal cursisten met de bus x gemiddelde afstand enkele reis x uitstoot bus) / 1000</t>
  </si>
  <si>
    <t>(= 0) / 1000</t>
  </si>
  <si>
    <t>(= studielast e-learning thuisstudie per cursist x verbruik (server) / 1000</t>
  </si>
  <si>
    <t>Uitstoot auto</t>
  </si>
  <si>
    <t>Verbuik computer</t>
  </si>
  <si>
    <t>Verbruik server</t>
  </si>
  <si>
    <t>Uitstoot vel papier</t>
  </si>
  <si>
    <t>Uitstoot printen</t>
  </si>
  <si>
    <t>Uitstoot drukken/binden</t>
  </si>
  <si>
    <t xml:space="preserve">Wie krijgen lesboeken toegestuurd? </t>
  </si>
  <si>
    <t xml:space="preserve">Wie krijgen een lesboek? </t>
  </si>
  <si>
    <t>Aantal cursisten die lopen, fietsen of meerijden met anderen</t>
  </si>
  <si>
    <t xml:space="preserve">http://persberichten.biz/persbericht/tachtig-procent-minder-co2-uitstoot-dankzij-digitale-dieboeken.html?extension=pressreleases&amp;module=pressrelease&amp;press_release_id=5527 </t>
  </si>
  <si>
    <t>Disclaimer</t>
  </si>
  <si>
    <t>V01_</t>
  </si>
  <si>
    <t>G01_</t>
  </si>
  <si>
    <t>V02_</t>
  </si>
  <si>
    <t>V03_</t>
  </si>
  <si>
    <t>V04_</t>
  </si>
  <si>
    <t>V05_</t>
  </si>
  <si>
    <t>V06_</t>
  </si>
  <si>
    <t>V07_</t>
  </si>
  <si>
    <t>V08_</t>
  </si>
  <si>
    <t>V09_</t>
  </si>
  <si>
    <t>V10_</t>
  </si>
  <si>
    <t>V11_</t>
  </si>
  <si>
    <t>V12_</t>
  </si>
  <si>
    <t>V13_</t>
  </si>
  <si>
    <t>V14_</t>
  </si>
  <si>
    <t>V15_</t>
  </si>
  <si>
    <t>V16_</t>
  </si>
  <si>
    <t>V17_</t>
  </si>
  <si>
    <t>V18_</t>
  </si>
  <si>
    <t>V19_</t>
  </si>
  <si>
    <t>V20_</t>
  </si>
  <si>
    <t>G02_</t>
  </si>
  <si>
    <t>G03_</t>
  </si>
  <si>
    <t>G04_</t>
  </si>
  <si>
    <t>G05_</t>
  </si>
  <si>
    <t>G06_</t>
  </si>
  <si>
    <t>Toelichting op de verwerking van de gegevens</t>
  </si>
  <si>
    <t>Toelichting op het invullen van de gegevens</t>
  </si>
  <si>
    <t>Aantal dagen klassikale les per cursus</t>
  </si>
  <si>
    <t xml:space="preserve">Aantal uren per klassikale les </t>
  </si>
  <si>
    <t xml:space="preserve">Aantal uren les per klassikale les </t>
  </si>
  <si>
    <t>Aantal overnachtingen tussen klassikale lessen</t>
  </si>
  <si>
    <t>We streven naar de meest haalbare oplossingen om ook het gebied van kennisverwerving groen te laten zijn.</t>
  </si>
  <si>
    <t>We beschikken nu al over de groenste mogelijkheid om onze cursisten te voorzien van kennis.</t>
  </si>
  <si>
    <t>gram per kilometer</t>
  </si>
  <si>
    <t>gram per uur</t>
  </si>
  <si>
    <t>gram per vel</t>
  </si>
  <si>
    <t>gram per poststuk</t>
  </si>
  <si>
    <t>gram per pagina</t>
  </si>
  <si>
    <t>Uitstoot reizen per auto</t>
  </si>
  <si>
    <t>Uitstoot reizen per trein</t>
  </si>
  <si>
    <t>Uitstoot reizen per bus</t>
  </si>
  <si>
    <t>Uitstoot server</t>
  </si>
  <si>
    <t>Studielast e-learning per cursist (thuis studeren)</t>
  </si>
  <si>
    <t>overnachtingen</t>
  </si>
  <si>
    <t>Gemiddelde afstand enkele reis (cursist - studielocatie)</t>
  </si>
  <si>
    <t>Uitstoot CO2 enkele reis (cursist-studielocatie)</t>
  </si>
  <si>
    <t xml:space="preserve">In deze velden kun je aangeven hoeveel mensen met de auto, trein of bus reizen. Ook kun je aangeven hoeveel mensen op de fiets, te voet en als passagier meereizen met anderen. Het totaal van deze vier subgroepen is de totale groep die deelneemt aan de cursus. </t>
  </si>
  <si>
    <t>Hier vul je het aantal uren in dat je nodig hebt voor een e-learning die volledig thuis gedaan kan worden.</t>
  </si>
  <si>
    <t>Hier geef je aan hoeveel uren je bezig bent met je thuisstudie, hoeveel dagen je de klassikale lessen volgt, en hoeveel uren een klassikale les duurt. Het is daarbij mogelijk om aan te geven of men ook blijft overnachten tussen de klassikale lesdagen door. Eén overnachting houdt in dat er niet wordt heen-en-weergereisd tussen twee klassikale lesdagen.</t>
  </si>
  <si>
    <t>Totale uitstoot van cursisten die met de trein reizen</t>
  </si>
  <si>
    <t>Totale uitstoot van cursisten die met de auto reizen</t>
  </si>
  <si>
    <t>Totale uitstoot van cursisten die met de bus reizen</t>
  </si>
  <si>
    <t>Totale uitstoot van cursisten die met overige reisopties reizen</t>
  </si>
  <si>
    <t>Ook hier geef je aan hoeveel dagen de cursus duurt, hoelang de cursus duurt per dag, en of er tussen de klassikale lesdagen ook één of meerdere overnachtingen plaatsvinden.</t>
  </si>
  <si>
    <t>Hier vul je in hoeveel de gemiddelde afstand tussen het leslokaal en de cursist is.</t>
  </si>
  <si>
    <t>De opzet van dit rekenmodel en de berekeningen zelf zijn met inachtneming van de uiterste nauwkeurigheid vervaardigd. Indien er onverhoopt toch fouten of gebreken in dit rekenmodel voorkomen, en/of leidt een berekening met behulp van dit rekenmodel aantoonbaar tot enige schade, dan houdt Icademy B.V. zichzelf niet verantwoordelijk of aansprakelijk voor de gevolgen. We wijzen u op de mogelijkheid om suggesties ter verbetering of aanpassing in te dienen en/of vragen te stellen over dit model en de werking ervan. U kunt dan contact opnemen met onze klantenservice: 0592 - 377299.</t>
  </si>
  <si>
    <t>Wij claimen dat ons groene gehalte steeds hoger zal worden naarmate ons afnemersbestand groeit.</t>
  </si>
  <si>
    <t>Voor u ligt het Rekenmodel CO2-Footprint van Icademy B.V., de internetopleider van Nederland.</t>
  </si>
  <si>
    <t>Uitstoot bus</t>
  </si>
  <si>
    <t xml:space="preserve">Hier vul je in hoeveel pagina's een lesboek telt. Vervolgens geef je aan of bepaalde mensen ook een lesboek krijgen. Vul 'ja' in als er geen lesboek wordt uitgereikt, en vul 'nee' in als men een lesboek ontvangt of wanneer men zelf voor de aanschaf van een lesboek moet zorgen. De daaropvolgende vraag staat daarmee in een nauw verband. Vul 'ja' in als de cursist een boek per post toegezonden krijgt. Vul 'nee' in als de cursist zelf het boek moet uitprinten, of wanneer men het boek ontvangt tijdens de klassikale lesdagen. </t>
  </si>
  <si>
    <t>U kunt de gegevens naar uw situatie invullen, zodat de totale uitstoot van de cursus berekend kan worden. Hieronder ziet u dan de totaal CO2-uitstoot wanneer er sprake is van een volledige thuisstudie, een gedeeltelijke thuisstudie en een studie op locatie.</t>
  </si>
  <si>
    <t>Dit rekenmodel is bedoeld om onze claim te onderbouwen.</t>
  </si>
  <si>
    <r>
      <rPr>
        <b/>
        <i/>
        <sz val="10"/>
        <color rgb="FF505143"/>
        <rFont val="Kalina"/>
      </rPr>
      <t>Volledige thuisstudie</t>
    </r>
    <r>
      <rPr>
        <i/>
        <sz val="10"/>
        <color rgb="FF505143"/>
        <rFont val="Kalina"/>
      </rPr>
      <t xml:space="preserve"> (totale studielast per cursist)</t>
    </r>
  </si>
  <si>
    <t>Cursisten met gedeeltelijke thuisstudie / klassikale lessen</t>
  </si>
  <si>
    <t>Cursisten die uitsluitend klassikale lessen volgen</t>
  </si>
  <si>
    <r>
      <rPr>
        <b/>
        <i/>
        <sz val="10"/>
        <color rgb="FF505143"/>
        <rFont val="Kalina"/>
      </rPr>
      <t>Vervoer</t>
    </r>
    <r>
      <rPr>
        <i/>
        <sz val="10"/>
        <color rgb="FF505143"/>
        <rFont val="Kalina"/>
      </rPr>
      <t xml:space="preserve"> (alleen van toepassing bij gecombineerde of klassikale lessen)</t>
    </r>
  </si>
  <si>
    <t>Uitstoot CO2 bij klassikale studie</t>
  </si>
  <si>
    <t>Resultaat CO2 belasting per cursist</t>
  </si>
  <si>
    <t xml:space="preserve">Uitstoot computer (gemiddelde waarde) </t>
  </si>
  <si>
    <t>Uitstoot CO2 bij klassikaal onderwijs</t>
  </si>
  <si>
    <t>Uitstoot CO2 bij thuisstudie in combinatie met klassikale lessen</t>
  </si>
  <si>
    <t>Docent</t>
  </si>
  <si>
    <t>Uitstoot van computer per cursist</t>
  </si>
  <si>
    <t xml:space="preserve">Uitstoot van server per cursist </t>
  </si>
  <si>
    <t>Uitstoot productie of printen van lesboek</t>
  </si>
  <si>
    <t>Uitstoot verzending lesboek</t>
  </si>
  <si>
    <t>kilogram CO2 per cursist</t>
  </si>
  <si>
    <t>Uitstoot reizen per cursist</t>
  </si>
  <si>
    <t>(= aantal cursisten met de trein x gemiddelde afstand enkele reis x uitstoot trein) / 1000</t>
  </si>
  <si>
    <t>(=( aantal cursisten+docent) met de auto x gemiddelde afstand enkele reis x uitstoot auto) / 1000</t>
  </si>
  <si>
    <t>(= uitstoot van computer van cursist + uitstoot van server per cursist + uitstoot lesboek + uitstoot verzending lesboek)</t>
  </si>
  <si>
    <t>Uitstoot printen/binden (lesboek)</t>
  </si>
  <si>
    <t>kilogram CO2 per cursist (gemiddeld)</t>
  </si>
  <si>
    <r>
      <t xml:space="preserve">Invullen gegevens </t>
    </r>
    <r>
      <rPr>
        <b/>
        <sz val="10"/>
        <color rgb="FFF37321"/>
        <rFont val="Franklin Goth demi cond"/>
      </rPr>
      <t>(vul per opleidingsvorm de gegevens in en vergelijk de CO2 belasting)</t>
    </r>
  </si>
  <si>
    <t>(= studielast per cursist x verbruik computer per cursist) / 1000</t>
  </si>
  <si>
    <t>(= studielast e-learning per cursist x verbruik (server) / 1000</t>
  </si>
  <si>
    <t>(=  bij krijgen van boek, dan: aantal bladzijden  x (uitstoot printen/binden lesboek + uitstoot productie vel papier) / 1000 ;  Bij zelf printen van een boek, dan: aantal bladzijden x (uitstoot productie vel papier + uitstoot printen van a4) / 1000</t>
  </si>
  <si>
    <t>(= bij een boek verzonden krijgen, dan: uitstoot per verzending poststuk. Anders geen uitstoot) / 1000</t>
  </si>
  <si>
    <t>(=Uitstoot van computers van cursist + totale uitstoot van server per cursist + uitstoot lesboek + uitstoot verzending lesboek + uitstoot reizen)</t>
  </si>
  <si>
    <t>(= studielast thuisstudie per cursist x verbruik computer per cursist) / 1000</t>
  </si>
  <si>
    <t>(=  bij krijgen van boek, dan: aantal bladzijden  x (uitstoot printen/binden lesboek + uitstoot productie vel papier) / 1000 ;  Bij zelf printen van een boek, dan: aantal cursisten x aantal bladzijden x (uitstoot productie vel papier + uitstoot printen van a4) / 1000</t>
  </si>
  <si>
    <t>(= bij een boek verzonden krijgen, dan: auitstoot per verzending poststuk. / 1000;  Anders geen uitstoot</t>
  </si>
  <si>
    <t>(= totale uitstoot reizigers met de auto + totale uitstoot van cursisten met de trein  + totale uitstoot van cursisten met de bus + overige cursisten)/ (aantal reizigers - docent)</t>
  </si>
  <si>
    <t>Uitstoot trein</t>
  </si>
  <si>
    <r>
      <rPr>
        <b/>
        <i/>
        <sz val="10"/>
        <color rgb="FF505143"/>
        <rFont val="Kalina"/>
      </rPr>
      <t>Thuisstudie in combinatie met klassikale lessen</t>
    </r>
    <r>
      <rPr>
        <i/>
        <sz val="10"/>
        <color rgb="FF505143"/>
        <rFont val="Kalina"/>
      </rPr>
      <t xml:space="preserve"> (studielast per cursist)</t>
    </r>
  </si>
  <si>
    <r>
      <rPr>
        <b/>
        <i/>
        <sz val="10"/>
        <color rgb="FF505143"/>
        <rFont val="Kalina"/>
      </rPr>
      <t>Klassikaal</t>
    </r>
    <r>
      <rPr>
        <i/>
        <sz val="10"/>
        <color rgb="FF505143"/>
        <rFont val="Kalina"/>
      </rPr>
      <t xml:space="preserve"> (studielast per cursist)</t>
    </r>
  </si>
  <si>
    <r>
      <t xml:space="preserve">Vervoer </t>
    </r>
    <r>
      <rPr>
        <i/>
        <sz val="10"/>
        <color rgb="FF505143"/>
        <rFont val="Kalina"/>
      </rPr>
      <t>(cursist - studielocatie)</t>
    </r>
  </si>
  <si>
    <t>Uitstoot verzending</t>
  </si>
  <si>
    <t>reizigers</t>
  </si>
  <si>
    <t>docent</t>
  </si>
  <si>
    <t>Copyright © 2012 Icademy.nl. Alle rechten voorbehouden.</t>
  </si>
  <si>
    <t>CO2 Calculatie v2 (05-01-2012)</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</si>
</sst>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rgb="FF006100"/>
      <name val="Calibri"/>
      <family val="2"/>
      <scheme val="minor"/>
    </font>
    <font>
      <sz val="10"/>
      <color rgb="FF505143"/>
      <name val="Kalina"/>
    </font>
    <font>
      <b/>
      <sz val="10"/>
      <color rgb="FF505143"/>
      <name val="Kalina"/>
    </font>
    <font>
      <i/>
      <sz val="10"/>
      <color rgb="FF505143"/>
      <name val="Kalina"/>
    </font>
    <font>
      <b/>
      <i/>
      <sz val="10"/>
      <color rgb="FF505143"/>
      <name val="Kalina"/>
    </font>
    <font>
      <b/>
      <sz val="15"/>
      <color rgb="FFF37321"/>
      <name val="Franklin Gothis Demi Cond"/>
    </font>
    <font>
      <b/>
      <sz val="15"/>
      <color rgb="FFF37321"/>
      <name val="Franklin Goth demi cond"/>
    </font>
    <font>
      <b/>
      <sz val="16"/>
      <color rgb="FFF37321"/>
      <name val="Franklin Goth demi cond"/>
    </font>
    <font>
      <b/>
      <sz val="10"/>
      <color rgb="FFF37321"/>
      <name val="Franklin Goth demi cond"/>
    </font>
    <font>
      <sz val="10"/>
      <color rgb="FFFF0000"/>
      <name val="Kalina"/>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E6F1F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05143"/>
      </left>
      <right/>
      <top style="medium">
        <color rgb="FF505143"/>
      </top>
      <bottom/>
      <diagonal/>
    </border>
    <border>
      <left/>
      <right/>
      <top style="medium">
        <color rgb="FF505143"/>
      </top>
      <bottom/>
      <diagonal/>
    </border>
    <border>
      <left/>
      <right style="medium">
        <color rgb="FF505143"/>
      </right>
      <top style="medium">
        <color rgb="FF505143"/>
      </top>
      <bottom/>
      <diagonal/>
    </border>
    <border>
      <left style="medium">
        <color rgb="FF505143"/>
      </left>
      <right/>
      <top/>
      <bottom/>
      <diagonal/>
    </border>
    <border>
      <left/>
      <right style="medium">
        <color rgb="FF505143"/>
      </right>
      <top/>
      <bottom/>
      <diagonal/>
    </border>
    <border>
      <left style="medium">
        <color rgb="FF505143"/>
      </left>
      <right/>
      <top/>
      <bottom style="medium">
        <color rgb="FF505143"/>
      </bottom>
      <diagonal/>
    </border>
    <border>
      <left/>
      <right/>
      <top/>
      <bottom style="medium">
        <color rgb="FF505143"/>
      </bottom>
      <diagonal/>
    </border>
    <border>
      <left/>
      <right style="medium">
        <color rgb="FF505143"/>
      </right>
      <top/>
      <bottom style="medium">
        <color rgb="FF505143"/>
      </bottom>
      <diagonal/>
    </border>
    <border>
      <left/>
      <right style="medium">
        <color indexed="64"/>
      </right>
      <top/>
      <bottom style="medium">
        <color rgb="FF505143"/>
      </bottom>
      <diagonal/>
    </border>
  </borders>
  <cellStyleXfs count="2">
    <xf numFmtId="0" fontId="0" fillId="0" borderId="0"/>
    <xf numFmtId="0" fontId="1" fillId="3" borderId="0" applyNumberFormat="0" applyBorder="0" applyAlignment="0" applyProtection="0"/>
  </cellStyleXfs>
  <cellXfs count="147">
    <xf numFmtId="0" fontId="0" fillId="0" borderId="0" xfId="0"/>
    <xf numFmtId="0" fontId="2" fillId="2" borderId="0" xfId="0" applyFont="1" applyFill="1"/>
    <xf numFmtId="0" fontId="2" fillId="2" borderId="0" xfId="0" applyFont="1" applyFill="1" applyAlignment="1">
      <alignment vertical="top"/>
    </xf>
    <xf numFmtId="0" fontId="2" fillId="2" borderId="0" xfId="0" applyFont="1" applyFill="1" applyAlignment="1">
      <alignment horizontal="center"/>
    </xf>
    <xf numFmtId="0" fontId="3" fillId="2" borderId="0" xfId="1" applyFont="1" applyFill="1"/>
    <xf numFmtId="0" fontId="2" fillId="2" borderId="0" xfId="1" applyFont="1" applyFill="1"/>
    <xf numFmtId="0" fontId="2" fillId="2" borderId="0" xfId="0" applyFont="1" applyFill="1" applyBorder="1"/>
    <xf numFmtId="0" fontId="2" fillId="2" borderId="0" xfId="0" applyFont="1" applyFill="1" applyBorder="1" applyAlignment="1">
      <alignment vertical="top"/>
    </xf>
    <xf numFmtId="0" fontId="2" fillId="2" borderId="0" xfId="0" applyFont="1" applyFill="1" applyBorder="1" applyAlignment="1">
      <alignment horizontal="center"/>
    </xf>
    <xf numFmtId="0" fontId="5" fillId="2" borderId="0" xfId="0" applyFont="1" applyFill="1"/>
    <xf numFmtId="0" fontId="3" fillId="2" borderId="0" xfId="0" applyFont="1" applyFill="1"/>
    <xf numFmtId="0" fontId="2" fillId="2" borderId="0" xfId="0" applyFont="1" applyFill="1" applyAlignment="1">
      <alignment horizontal="right"/>
    </xf>
    <xf numFmtId="1" fontId="2" fillId="2" borderId="0" xfId="0" applyNumberFormat="1" applyFont="1" applyFill="1"/>
    <xf numFmtId="0" fontId="4" fillId="2" borderId="0" xfId="0" applyFont="1" applyFill="1"/>
    <xf numFmtId="0" fontId="2" fillId="4" borderId="11" xfId="0" applyFont="1" applyFill="1" applyBorder="1"/>
    <xf numFmtId="0" fontId="2" fillId="4" borderId="12" xfId="0" applyFont="1" applyFill="1" applyBorder="1"/>
    <xf numFmtId="0" fontId="2" fillId="4" borderId="12" xfId="0" applyFont="1" applyFill="1" applyBorder="1" applyAlignment="1">
      <alignment vertical="top"/>
    </xf>
    <xf numFmtId="0" fontId="3" fillId="4" borderId="12" xfId="1" applyFont="1" applyFill="1" applyBorder="1"/>
    <xf numFmtId="0" fontId="3" fillId="4" borderId="12" xfId="1" applyFont="1" applyFill="1" applyBorder="1" applyAlignment="1">
      <alignment horizontal="center"/>
    </xf>
    <xf numFmtId="0" fontId="3" fillId="4" borderId="13" xfId="1" applyFont="1" applyFill="1" applyBorder="1"/>
    <xf numFmtId="0" fontId="2" fillId="4" borderId="14" xfId="0" applyFont="1" applyFill="1" applyBorder="1"/>
    <xf numFmtId="0" fontId="2" fillId="4" borderId="0" xfId="0" applyFont="1" applyFill="1" applyBorder="1"/>
    <xf numFmtId="0" fontId="2" fillId="4" borderId="0" xfId="0" applyFont="1" applyFill="1" applyBorder="1" applyAlignment="1">
      <alignment vertical="top" wrapText="1"/>
    </xf>
    <xf numFmtId="0" fontId="2" fillId="4" borderId="15" xfId="0" applyFont="1" applyFill="1" applyBorder="1" applyAlignment="1">
      <alignment vertical="top" wrapText="1"/>
    </xf>
    <xf numFmtId="0" fontId="2" fillId="4" borderId="0" xfId="0" applyFont="1" applyFill="1" applyBorder="1" applyAlignment="1">
      <alignment vertical="top"/>
    </xf>
    <xf numFmtId="0" fontId="3" fillId="4" borderId="0" xfId="1" applyFont="1" applyFill="1" applyBorder="1"/>
    <xf numFmtId="0" fontId="3" fillId="4" borderId="0" xfId="1" applyFont="1" applyFill="1" applyBorder="1" applyAlignment="1">
      <alignment horizontal="center"/>
    </xf>
    <xf numFmtId="0" fontId="3" fillId="4" borderId="15" xfId="1" applyFont="1" applyFill="1" applyBorder="1"/>
    <xf numFmtId="0" fontId="2" fillId="4" borderId="16" xfId="0" applyFont="1" applyFill="1" applyBorder="1"/>
    <xf numFmtId="0" fontId="2" fillId="4" borderId="17" xfId="0" applyFont="1" applyFill="1" applyBorder="1"/>
    <xf numFmtId="0" fontId="2" fillId="4" borderId="17" xfId="0" applyFont="1" applyFill="1" applyBorder="1" applyAlignment="1">
      <alignment vertical="top"/>
    </xf>
    <xf numFmtId="0" fontId="3" fillId="4" borderId="17" xfId="1" applyFont="1" applyFill="1" applyBorder="1"/>
    <xf numFmtId="0" fontId="3" fillId="4" borderId="17" xfId="1" applyFont="1" applyFill="1" applyBorder="1" applyAlignment="1">
      <alignment horizontal="center"/>
    </xf>
    <xf numFmtId="0" fontId="3" fillId="4" borderId="18" xfId="1" applyFont="1" applyFill="1" applyBorder="1"/>
    <xf numFmtId="0" fontId="2" fillId="4" borderId="12" xfId="0" applyFont="1" applyFill="1" applyBorder="1" applyAlignment="1">
      <alignment horizontal="center"/>
    </xf>
    <xf numFmtId="0" fontId="2" fillId="4" borderId="13" xfId="0" applyFont="1" applyFill="1" applyBorder="1"/>
    <xf numFmtId="0" fontId="2" fillId="4" borderId="0" xfId="0" applyFont="1" applyFill="1" applyBorder="1" applyAlignment="1">
      <alignment horizontal="center"/>
    </xf>
    <xf numFmtId="0" fontId="2" fillId="4" borderId="15" xfId="0" applyFont="1" applyFill="1" applyBorder="1"/>
    <xf numFmtId="0" fontId="2" fillId="4" borderId="17" xfId="0" applyFont="1" applyFill="1" applyBorder="1" applyAlignment="1">
      <alignment horizontal="center"/>
    </xf>
    <xf numFmtId="0" fontId="2" fillId="4" borderId="18" xfId="0" applyFont="1" applyFill="1" applyBorder="1"/>
    <xf numFmtId="1" fontId="3" fillId="4" borderId="0" xfId="1" applyNumberFormat="1" applyFont="1" applyFill="1" applyBorder="1" applyAlignment="1">
      <alignment horizontal="right" vertical="center"/>
    </xf>
    <xf numFmtId="0" fontId="2" fillId="4" borderId="15" xfId="1" applyFont="1" applyFill="1" applyBorder="1" applyAlignment="1">
      <alignment vertical="center"/>
    </xf>
    <xf numFmtId="0" fontId="2" fillId="4" borderId="3" xfId="0" applyFont="1" applyFill="1" applyBorder="1"/>
    <xf numFmtId="0" fontId="2" fillId="4" borderId="4" xfId="0" applyFont="1" applyFill="1" applyBorder="1"/>
    <xf numFmtId="0" fontId="2" fillId="4" borderId="4" xfId="1" applyFont="1" applyFill="1" applyBorder="1" applyAlignment="1">
      <alignment vertical="top"/>
    </xf>
    <xf numFmtId="0" fontId="2" fillId="4" borderId="4" xfId="1" applyFont="1" applyFill="1" applyBorder="1"/>
    <xf numFmtId="2" fontId="2" fillId="4" borderId="4" xfId="1" applyNumberFormat="1" applyFont="1" applyFill="1" applyBorder="1" applyAlignment="1">
      <alignment horizontal="center"/>
    </xf>
    <xf numFmtId="0" fontId="2" fillId="4" borderId="5" xfId="1" applyFont="1" applyFill="1" applyBorder="1"/>
    <xf numFmtId="0" fontId="2" fillId="4" borderId="6" xfId="0" applyFont="1" applyFill="1" applyBorder="1"/>
    <xf numFmtId="1" fontId="6" fillId="4" borderId="0" xfId="0" applyNumberFormat="1" applyFont="1" applyFill="1" applyBorder="1" applyAlignment="1">
      <alignment vertical="top"/>
    </xf>
    <xf numFmtId="0" fontId="3" fillId="4" borderId="0" xfId="1" applyFont="1" applyFill="1" applyBorder="1" applyAlignment="1">
      <alignment vertical="top"/>
    </xf>
    <xf numFmtId="0" fontId="2" fillId="4" borderId="0" xfId="1" applyFont="1" applyFill="1" applyBorder="1"/>
    <xf numFmtId="2" fontId="2" fillId="4" borderId="0" xfId="1" applyNumberFormat="1" applyFont="1" applyFill="1" applyBorder="1" applyAlignment="1">
      <alignment horizontal="center"/>
    </xf>
    <xf numFmtId="0" fontId="2" fillId="4" borderId="7" xfId="1" applyFont="1" applyFill="1" applyBorder="1"/>
    <xf numFmtId="1" fontId="2" fillId="4" borderId="0" xfId="0" applyNumberFormat="1" applyFont="1" applyFill="1" applyBorder="1"/>
    <xf numFmtId="0" fontId="2" fillId="4" borderId="7" xfId="0" applyFont="1" applyFill="1" applyBorder="1"/>
    <xf numFmtId="9" fontId="2" fillId="4" borderId="0" xfId="0" applyNumberFormat="1" applyFont="1" applyFill="1" applyBorder="1"/>
    <xf numFmtId="0" fontId="2" fillId="4" borderId="8" xfId="0" applyFont="1" applyFill="1" applyBorder="1"/>
    <xf numFmtId="0" fontId="2" fillId="4" borderId="9" xfId="0" applyFont="1" applyFill="1" applyBorder="1"/>
    <xf numFmtId="1" fontId="2" fillId="4" borderId="9" xfId="0" applyNumberFormat="1" applyFont="1" applyFill="1" applyBorder="1"/>
    <xf numFmtId="0" fontId="2" fillId="4" borderId="9" xfId="0" applyFont="1" applyFill="1" applyBorder="1" applyAlignment="1">
      <alignment vertical="top"/>
    </xf>
    <xf numFmtId="0" fontId="2" fillId="4" borderId="9" xfId="0" applyFont="1" applyFill="1" applyBorder="1" applyAlignment="1">
      <alignment horizontal="center"/>
    </xf>
    <xf numFmtId="9" fontId="2" fillId="4" borderId="9" xfId="0" applyNumberFormat="1" applyFont="1" applyFill="1" applyBorder="1"/>
    <xf numFmtId="0" fontId="2" fillId="4" borderId="10" xfId="0" applyFont="1" applyFill="1" applyBorder="1"/>
    <xf numFmtId="0" fontId="2" fillId="4" borderId="4" xfId="0" applyFont="1" applyFill="1" applyBorder="1" applyAlignment="1">
      <alignment vertical="top"/>
    </xf>
    <xf numFmtId="0" fontId="2" fillId="4" borderId="4" xfId="0" applyFont="1" applyFill="1" applyBorder="1" applyAlignment="1">
      <alignment horizontal="center"/>
    </xf>
    <xf numFmtId="0" fontId="2" fillId="4" borderId="5" xfId="0" applyFont="1" applyFill="1" applyBorder="1"/>
    <xf numFmtId="0" fontId="7" fillId="4" borderId="0" xfId="0" applyFont="1" applyFill="1" applyBorder="1" applyAlignment="1">
      <alignment vertical="top"/>
    </xf>
    <xf numFmtId="0" fontId="2" fillId="4" borderId="7" xfId="0" applyFont="1" applyFill="1" applyBorder="1" applyAlignment="1">
      <alignment horizontal="left" wrapText="1"/>
    </xf>
    <xf numFmtId="0" fontId="2" fillId="4" borderId="0" xfId="0" applyFont="1" applyFill="1" applyBorder="1" applyAlignment="1">
      <alignment horizontal="left"/>
    </xf>
    <xf numFmtId="0" fontId="7" fillId="4" borderId="0" xfId="0" applyFont="1" applyFill="1" applyBorder="1"/>
    <xf numFmtId="1" fontId="2" fillId="4" borderId="7" xfId="0" applyNumberFormat="1" applyFont="1" applyFill="1" applyBorder="1" applyAlignment="1">
      <alignment wrapText="1"/>
    </xf>
    <xf numFmtId="0" fontId="2" fillId="4" borderId="7" xfId="0" applyFont="1" applyFill="1" applyBorder="1" applyAlignment="1">
      <alignment vertical="top" wrapText="1"/>
    </xf>
    <xf numFmtId="0" fontId="4" fillId="4" borderId="7" xfId="0" applyFont="1" applyFill="1" applyBorder="1" applyAlignment="1">
      <alignment wrapText="1"/>
    </xf>
    <xf numFmtId="0" fontId="5" fillId="4" borderId="0" xfId="0" applyFont="1" applyFill="1" applyBorder="1"/>
    <xf numFmtId="0" fontId="5" fillId="4" borderId="0" xfId="0" applyFont="1" applyFill="1" applyBorder="1" applyAlignment="1">
      <alignment horizontal="center"/>
    </xf>
    <xf numFmtId="0" fontId="5" fillId="4" borderId="7" xfId="0" applyFont="1" applyFill="1" applyBorder="1"/>
    <xf numFmtId="0" fontId="2" fillId="4" borderId="7" xfId="0" applyFont="1" applyFill="1" applyBorder="1" applyAlignment="1">
      <alignment wrapText="1"/>
    </xf>
    <xf numFmtId="0" fontId="2" fillId="4" borderId="4" xfId="0" applyFont="1" applyFill="1" applyBorder="1" applyAlignment="1">
      <alignment horizontal="right"/>
    </xf>
    <xf numFmtId="0" fontId="2" fillId="4" borderId="0" xfId="0" applyFont="1" applyFill="1" applyBorder="1" applyAlignment="1">
      <alignment horizontal="right"/>
    </xf>
    <xf numFmtId="0" fontId="2" fillId="4" borderId="9" xfId="0" applyFont="1" applyFill="1" applyBorder="1" applyAlignment="1">
      <alignment horizontal="right"/>
    </xf>
    <xf numFmtId="0" fontId="5" fillId="4" borderId="0" xfId="0" applyFont="1" applyFill="1" applyBorder="1" applyAlignment="1">
      <alignment horizontal="right"/>
    </xf>
    <xf numFmtId="0" fontId="5" fillId="4" borderId="6" xfId="0" applyFont="1" applyFill="1" applyBorder="1"/>
    <xf numFmtId="0" fontId="5" fillId="4" borderId="0" xfId="0" applyFont="1" applyFill="1" applyBorder="1" applyAlignment="1">
      <alignment vertical="top"/>
    </xf>
    <xf numFmtId="0" fontId="3" fillId="4" borderId="6" xfId="0" applyFont="1" applyFill="1" applyBorder="1"/>
    <xf numFmtId="0" fontId="3" fillId="4" borderId="0" xfId="0" applyFont="1" applyFill="1" applyBorder="1"/>
    <xf numFmtId="0" fontId="3" fillId="4" borderId="0" xfId="0" applyFont="1" applyFill="1" applyBorder="1" applyAlignment="1">
      <alignment horizontal="right"/>
    </xf>
    <xf numFmtId="0" fontId="2" fillId="4" borderId="7" xfId="1" applyFont="1" applyFill="1" applyBorder="1" applyAlignment="1">
      <alignment horizontal="right"/>
    </xf>
    <xf numFmtId="0" fontId="2" fillId="4" borderId="0" xfId="0" applyFont="1" applyFill="1" applyBorder="1"/>
    <xf numFmtId="0" fontId="2" fillId="2" borderId="1" xfId="0" applyFont="1" applyFill="1" applyBorder="1" applyAlignment="1" applyProtection="1">
      <alignment horizontal="center"/>
      <protection locked="0"/>
    </xf>
    <xf numFmtId="0" fontId="7" fillId="4" borderId="0" xfId="0" applyFont="1" applyFill="1" applyBorder="1" applyProtection="1"/>
    <xf numFmtId="0" fontId="2" fillId="4" borderId="0" xfId="0" applyFont="1" applyFill="1" applyBorder="1" applyAlignment="1" applyProtection="1">
      <alignment vertical="top"/>
    </xf>
    <xf numFmtId="0" fontId="2" fillId="4" borderId="0" xfId="1" applyFont="1" applyFill="1" applyBorder="1" applyProtection="1"/>
    <xf numFmtId="0" fontId="2" fillId="4" borderId="0" xfId="1" applyFont="1" applyFill="1" applyBorder="1" applyAlignment="1" applyProtection="1">
      <alignment horizontal="center"/>
    </xf>
    <xf numFmtId="0" fontId="2" fillId="4" borderId="0" xfId="0" applyFont="1" applyFill="1" applyBorder="1" applyProtection="1"/>
    <xf numFmtId="0" fontId="2" fillId="4" borderId="0" xfId="0" applyFont="1" applyFill="1" applyBorder="1" applyAlignment="1" applyProtection="1">
      <alignment horizontal="center"/>
    </xf>
    <xf numFmtId="0" fontId="3" fillId="4" borderId="0" xfId="1" applyFont="1" applyFill="1" applyBorder="1" applyProtection="1">
      <protection locked="0"/>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Border="1" applyAlignment="1" applyProtection="1">
      <alignment horizontal="center"/>
      <protection locked="0"/>
    </xf>
    <xf numFmtId="0" fontId="2" fillId="0" borderId="0" xfId="0" applyFont="1" applyFill="1"/>
    <xf numFmtId="0" fontId="2" fillId="0" borderId="0" xfId="0" applyFont="1" applyFill="1" applyAlignment="1">
      <alignment vertical="top"/>
    </xf>
    <xf numFmtId="0" fontId="2" fillId="0" borderId="0" xfId="0" applyFont="1" applyFill="1" applyAlignment="1">
      <alignment horizontal="center"/>
    </xf>
    <xf numFmtId="0" fontId="5" fillId="0" borderId="0" xfId="0" applyFont="1" applyFill="1"/>
    <xf numFmtId="0" fontId="2" fillId="4" borderId="4" xfId="1" applyFont="1" applyFill="1" applyBorder="1" applyProtection="1"/>
    <xf numFmtId="0" fontId="2" fillId="4" borderId="4" xfId="1" applyFont="1" applyFill="1" applyBorder="1" applyAlignment="1" applyProtection="1">
      <alignment horizontal="center"/>
    </xf>
    <xf numFmtId="0" fontId="2" fillId="4" borderId="5" xfId="1" applyFont="1" applyFill="1" applyBorder="1" applyAlignment="1">
      <alignment horizontal="right"/>
    </xf>
    <xf numFmtId="0" fontId="8" fillId="4" borderId="0" xfId="0" applyFont="1" applyFill="1" applyBorder="1" applyProtection="1"/>
    <xf numFmtId="0" fontId="2" fillId="4" borderId="0" xfId="0" applyFont="1" applyFill="1" applyBorder="1"/>
    <xf numFmtId="0" fontId="3" fillId="4" borderId="0" xfId="1" applyFont="1" applyFill="1" applyBorder="1" applyAlignment="1">
      <alignment vertical="center"/>
    </xf>
    <xf numFmtId="0" fontId="2" fillId="2" borderId="0" xfId="0" applyFont="1" applyFill="1" applyBorder="1" applyProtection="1"/>
    <xf numFmtId="0" fontId="2" fillId="2" borderId="0" xfId="0" applyFont="1" applyFill="1" applyBorder="1" applyAlignment="1" applyProtection="1">
      <alignment vertical="top"/>
    </xf>
    <xf numFmtId="0" fontId="2" fillId="2" borderId="0" xfId="0" applyFont="1" applyFill="1" applyBorder="1" applyAlignment="1" applyProtection="1">
      <alignment horizontal="center"/>
    </xf>
    <xf numFmtId="0" fontId="2" fillId="2" borderId="0" xfId="0" quotePrefix="1" applyFont="1" applyFill="1"/>
    <xf numFmtId="0" fontId="3" fillId="2" borderId="0" xfId="1" applyFont="1" applyFill="1" applyAlignment="1">
      <alignment horizontal="center"/>
    </xf>
    <xf numFmtId="0" fontId="4" fillId="4" borderId="0"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lignment wrapText="1"/>
    </xf>
    <xf numFmtId="0" fontId="2" fillId="4" borderId="0" xfId="0" applyFont="1" applyFill="1" applyBorder="1" applyAlignment="1">
      <alignment horizontal="left" wrapText="1"/>
    </xf>
    <xf numFmtId="0" fontId="2" fillId="4" borderId="0" xfId="0" applyFont="1" applyFill="1" applyBorder="1"/>
    <xf numFmtId="0" fontId="2" fillId="4" borderId="5" xfId="1" applyFont="1" applyFill="1" applyBorder="1" applyAlignment="1" applyProtection="1">
      <alignment horizontal="right"/>
    </xf>
    <xf numFmtId="0" fontId="2" fillId="4" borderId="7" xfId="1" applyFont="1" applyFill="1" applyBorder="1" applyAlignment="1" applyProtection="1">
      <alignment horizontal="right"/>
    </xf>
    <xf numFmtId="0" fontId="2" fillId="4" borderId="7" xfId="0" applyFont="1" applyFill="1" applyBorder="1" applyProtection="1"/>
    <xf numFmtId="0" fontId="10" fillId="4" borderId="7" xfId="0" applyFont="1" applyFill="1" applyBorder="1" applyProtection="1"/>
    <xf numFmtId="0" fontId="2" fillId="4" borderId="10" xfId="0" applyFont="1" applyFill="1" applyBorder="1" applyAlignment="1">
      <alignment horizontal="right"/>
    </xf>
    <xf numFmtId="0" fontId="3" fillId="4" borderId="7" xfId="1" applyFont="1" applyFill="1" applyBorder="1" applyAlignment="1">
      <alignment vertical="center"/>
    </xf>
    <xf numFmtId="0" fontId="3" fillId="4" borderId="19" xfId="1" applyFont="1" applyFill="1" applyBorder="1"/>
    <xf numFmtId="0" fontId="2" fillId="4" borderId="7" xfId="0" applyFont="1" applyFill="1" applyBorder="1" applyAlignment="1">
      <alignment horizontal="left"/>
    </xf>
    <xf numFmtId="1" fontId="2" fillId="2" borderId="1" xfId="0" applyNumberFormat="1" applyFont="1" applyFill="1" applyBorder="1" applyAlignment="1" applyProtection="1">
      <alignment horizontal="center"/>
      <protection locked="0"/>
    </xf>
    <xf numFmtId="0" fontId="2" fillId="4" borderId="7" xfId="0" applyFont="1" applyFill="1" applyBorder="1" applyAlignment="1">
      <alignment horizontal="left" wrapText="1"/>
    </xf>
    <xf numFmtId="0" fontId="2" fillId="4" borderId="0" xfId="0" applyFont="1" applyFill="1" applyBorder="1"/>
    <xf numFmtId="0" fontId="4" fillId="4" borderId="0" xfId="0" applyFont="1" applyFill="1" applyBorder="1" applyAlignment="1">
      <alignment horizontal="left"/>
    </xf>
    <xf numFmtId="0" fontId="2" fillId="4" borderId="0" xfId="0" applyFont="1" applyFill="1" applyBorder="1" applyAlignment="1">
      <alignment vertical="top" wrapText="1"/>
    </xf>
    <xf numFmtId="0" fontId="2" fillId="4" borderId="0" xfId="0" applyFont="1" applyFill="1" applyBorder="1" applyAlignment="1">
      <alignment horizontal="left" wrapText="1"/>
    </xf>
    <xf numFmtId="0" fontId="2" fillId="4" borderId="7" xfId="0" applyFont="1" applyFill="1" applyBorder="1" applyAlignment="1">
      <alignment horizontal="left" wrapText="1"/>
    </xf>
    <xf numFmtId="0" fontId="2" fillId="4" borderId="7" xfId="0" applyFont="1" applyFill="1" applyBorder="1" applyAlignment="1">
      <alignment vertical="top" wrapText="1"/>
    </xf>
    <xf numFmtId="1" fontId="2" fillId="4" borderId="0" xfId="0" applyNumberFormat="1" applyFont="1" applyFill="1" applyBorder="1" applyAlignment="1">
      <alignment horizontal="left" wrapText="1"/>
    </xf>
    <xf numFmtId="1" fontId="2" fillId="4" borderId="7" xfId="0" applyNumberFormat="1" applyFont="1" applyFill="1" applyBorder="1" applyAlignment="1">
      <alignment horizontal="left" wrapText="1"/>
    </xf>
    <xf numFmtId="1" fontId="2" fillId="4" borderId="0" xfId="0" applyNumberFormat="1" applyFont="1" applyFill="1" applyBorder="1" applyAlignment="1">
      <alignment wrapText="1"/>
    </xf>
    <xf numFmtId="1" fontId="2" fillId="4" borderId="7" xfId="0" applyNumberFormat="1" applyFont="1" applyFill="1" applyBorder="1" applyAlignment="1">
      <alignment wrapText="1"/>
    </xf>
    <xf numFmtId="0" fontId="2" fillId="4" borderId="0" xfId="0" applyFont="1" applyFill="1" applyBorder="1" applyAlignment="1">
      <alignment wrapText="1"/>
    </xf>
    <xf numFmtId="0" fontId="2" fillId="4" borderId="7" xfId="0" applyFont="1" applyFill="1" applyBorder="1" applyAlignment="1">
      <alignment wrapText="1"/>
    </xf>
    <xf numFmtId="0" fontId="4" fillId="4" borderId="0" xfId="0" applyFont="1" applyFill="1" applyBorder="1" applyAlignment="1">
      <alignment wrapText="1"/>
    </xf>
    <xf numFmtId="0" fontId="4" fillId="4" borderId="7" xfId="0" applyFont="1" applyFill="1" applyBorder="1" applyAlignment="1">
      <alignment wrapText="1"/>
    </xf>
    <xf numFmtId="0" fontId="2" fillId="4" borderId="0" xfId="0" applyFont="1" applyFill="1" applyBorder="1"/>
    <xf numFmtId="0" fontId="2" fillId="4" borderId="7" xfId="0" applyFont="1" applyFill="1" applyBorder="1"/>
    <xf numFmtId="0" fontId="2" fillId="4" borderId="0" xfId="0" applyFont="1" applyFill="1" applyBorder="1" applyAlignment="1">
      <alignment horizontal="left" vertical="top" wrapText="1"/>
    </xf>
  </cellXfs>
  <cellStyles count="2">
    <cellStyle name="Goed" xfId="1" builtinId="26"/>
    <cellStyle name="Standaard" xfId="0" builtinId="0"/>
  </cellStyles>
  <dxfs count="0"/>
  <tableStyles count="0" defaultTableStyle="TableStyleMedium2" defaultPivotStyle="PivotStyleLight16"/>
  <colors>
    <mruColors>
      <color rgb="FFE6F1FA"/>
      <color rgb="FFFFFFFF"/>
      <color rgb="FFF37321"/>
      <color rgb="FFB9BD9C"/>
      <color rgb="FFD5E8F7"/>
      <color rgb="FFF5F9FD"/>
      <color rgb="FF505143"/>
      <color rgb="FF0A609A"/>
      <color rgb="FFFFF6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95249</xdr:colOff>
      <xdr:row>0</xdr:row>
      <xdr:rowOff>130548</xdr:rowOff>
    </xdr:from>
    <xdr:to>
      <xdr:col>10</xdr:col>
      <xdr:colOff>1994648</xdr:colOff>
      <xdr:row>22</xdr:row>
      <xdr:rowOff>144556</xdr:rowOff>
    </xdr:to>
    <xdr:pic>
      <xdr:nvPicPr>
        <xdr:cNvPr id="5" name="Afbeelding 4"/>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0" b="100000" l="1250" r="98750"/>
                  </a14:imgEffect>
                </a14:imgLayer>
              </a14:imgProps>
            </a:ext>
          </a:extLst>
        </a:blip>
        <a:srcRect l="14718" t="4687"/>
        <a:stretch/>
      </xdr:blipFill>
      <xdr:spPr>
        <a:xfrm flipH="1">
          <a:off x="5799043" y="130548"/>
          <a:ext cx="3008781" cy="4955802"/>
        </a:xfrm>
        <a:prstGeom prst="rect">
          <a:avLst/>
        </a:prstGeom>
      </xdr:spPr>
    </xdr:pic>
    <xdr:clientData/>
  </xdr:twoCellAnchor>
  <xdr:twoCellAnchor editAs="oneCell">
    <xdr:from>
      <xdr:col>2</xdr:col>
      <xdr:colOff>125425</xdr:colOff>
      <xdr:row>1</xdr:row>
      <xdr:rowOff>24653</xdr:rowOff>
    </xdr:from>
    <xdr:to>
      <xdr:col>7</xdr:col>
      <xdr:colOff>2015938</xdr:colOff>
      <xdr:row>8</xdr:row>
      <xdr:rowOff>530814</xdr:rowOff>
    </xdr:to>
    <xdr:pic>
      <xdr:nvPicPr>
        <xdr:cNvPr id="4" name="Afbeelding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602"/>
        <a:stretch/>
      </xdr:blipFill>
      <xdr:spPr>
        <a:xfrm>
          <a:off x="203866" y="192741"/>
          <a:ext cx="3795513" cy="1862073"/>
        </a:xfrm>
        <a:prstGeom prst="rect">
          <a:avLst/>
        </a:prstGeom>
      </xdr:spPr>
    </xdr:pic>
    <xdr:clientData/>
  </xdr:twoCellAnchor>
  <xdr:twoCellAnchor editAs="oneCell">
    <xdr:from>
      <xdr:col>7</xdr:col>
      <xdr:colOff>1938253</xdr:colOff>
      <xdr:row>2</xdr:row>
      <xdr:rowOff>51038</xdr:rowOff>
    </xdr:from>
    <xdr:to>
      <xdr:col>9</xdr:col>
      <xdr:colOff>1039701</xdr:colOff>
      <xdr:row>8</xdr:row>
      <xdr:rowOff>195777</xdr:rowOff>
    </xdr:to>
    <xdr:pic>
      <xdr:nvPicPr>
        <xdr:cNvPr id="7" name="Afbeelding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21694" y="633744"/>
          <a:ext cx="2821801" cy="108603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tabSelected="1" zoomScale="85" zoomScaleNormal="85" workbookViewId="0">
      <selection activeCell="I28" sqref="I28"/>
    </sheetView>
  </sheetViews>
  <sheetFormatPr defaultRowHeight="12.75"/>
  <cols>
    <col min="1" max="1" width="0.7109375" style="100" customWidth="1"/>
    <col min="2" max="2" width="0.5703125" style="1" customWidth="1"/>
    <col min="3" max="3" width="2" style="1" customWidth="1"/>
    <col min="4" max="4" width="4.7109375" style="1" customWidth="1"/>
    <col min="5" max="5" width="5.42578125" style="2" customWidth="1"/>
    <col min="6" max="6" width="7" style="1" customWidth="1"/>
    <col min="7" max="7" width="9.42578125" style="1" customWidth="1"/>
    <col min="8" max="8" width="45.28515625" style="1" customWidth="1"/>
    <col min="9" max="9" width="10.5703125" style="3" customWidth="1"/>
    <col min="10" max="10" width="16.5703125" style="1" customWidth="1"/>
    <col min="11" max="11" width="33.85546875" style="1" customWidth="1"/>
    <col min="12" max="12" width="2.140625" style="1" hidden="1" customWidth="1"/>
    <col min="13" max="13" width="29" style="1" hidden="1" customWidth="1"/>
    <col min="14" max="14" width="1" style="1" customWidth="1"/>
    <col min="15" max="59" width="2.28515625" style="1" customWidth="1"/>
    <col min="60" max="61" width="9.140625" style="1" customWidth="1"/>
    <col min="62" max="16384" width="9.140625" style="1"/>
  </cols>
  <sheetData>
    <row r="1" spans="2:15" s="100" customFormat="1" ht="13.5" thickBot="1">
      <c r="E1" s="101"/>
      <c r="I1" s="102"/>
    </row>
    <row r="2" spans="2:15" ht="32.25" customHeight="1">
      <c r="B2" s="14"/>
      <c r="C2" s="15"/>
      <c r="D2" s="15"/>
      <c r="E2" s="16"/>
      <c r="F2" s="15"/>
      <c r="G2" s="15"/>
      <c r="H2" s="15"/>
      <c r="I2" s="34"/>
      <c r="J2" s="15"/>
      <c r="K2" s="35"/>
      <c r="L2" s="35"/>
    </row>
    <row r="3" spans="2:15">
      <c r="B3" s="20"/>
      <c r="C3" s="88"/>
      <c r="D3" s="88"/>
      <c r="E3" s="24"/>
      <c r="F3" s="88"/>
      <c r="G3" s="88"/>
      <c r="H3" s="88"/>
      <c r="I3" s="36"/>
      <c r="J3" s="88"/>
      <c r="K3" s="37"/>
      <c r="L3" s="37"/>
    </row>
    <row r="4" spans="2:15">
      <c r="B4" s="20"/>
      <c r="C4" s="88"/>
      <c r="D4" s="88"/>
      <c r="E4" s="24"/>
      <c r="F4" s="88"/>
      <c r="G4" s="88"/>
      <c r="H4" s="88"/>
      <c r="I4" s="36"/>
      <c r="J4" s="88"/>
      <c r="K4" s="37"/>
      <c r="L4" s="37"/>
    </row>
    <row r="5" spans="2:15">
      <c r="B5" s="20"/>
      <c r="C5" s="88"/>
      <c r="D5" s="88"/>
      <c r="E5" s="24"/>
      <c r="F5" s="88"/>
      <c r="G5" s="88"/>
      <c r="H5" s="88"/>
      <c r="I5" s="36"/>
      <c r="J5" s="88"/>
      <c r="K5" s="37"/>
      <c r="L5" s="37"/>
    </row>
    <row r="6" spans="2:15">
      <c r="B6" s="20"/>
      <c r="C6" s="88"/>
      <c r="D6" s="88"/>
      <c r="E6" s="88"/>
      <c r="F6" s="88"/>
      <c r="G6" s="88"/>
      <c r="H6" s="88"/>
      <c r="I6" s="88"/>
      <c r="J6" s="88"/>
      <c r="K6" s="37"/>
      <c r="L6" s="37"/>
    </row>
    <row r="7" spans="2:15">
      <c r="B7" s="20"/>
      <c r="C7" s="88"/>
      <c r="D7" s="88"/>
      <c r="E7" s="88"/>
      <c r="F7" s="88"/>
      <c r="G7" s="88"/>
      <c r="H7" s="88"/>
      <c r="I7" s="88"/>
      <c r="J7" s="88"/>
      <c r="K7" s="37"/>
      <c r="L7" s="37"/>
    </row>
    <row r="8" spans="2:15">
      <c r="B8" s="20"/>
      <c r="C8" s="88"/>
      <c r="D8" s="88"/>
      <c r="E8" s="88"/>
      <c r="F8" s="88"/>
      <c r="G8" s="88"/>
      <c r="H8" s="88"/>
      <c r="I8" s="88"/>
      <c r="J8" s="88"/>
      <c r="K8" s="37"/>
      <c r="L8" s="37"/>
    </row>
    <row r="9" spans="2:15" ht="42.75" customHeight="1" thickBot="1">
      <c r="B9" s="28"/>
      <c r="C9" s="29"/>
      <c r="D9" s="29"/>
      <c r="E9" s="30"/>
      <c r="F9" s="29"/>
      <c r="G9" s="29"/>
      <c r="H9" s="29"/>
      <c r="I9" s="38"/>
      <c r="J9" s="29"/>
      <c r="K9" s="39"/>
      <c r="L9" s="39"/>
      <c r="N9" s="4"/>
      <c r="O9" s="4"/>
    </row>
    <row r="10" spans="2:15" ht="13.5" thickBot="1">
      <c r="N10" s="4"/>
      <c r="O10" s="4"/>
    </row>
    <row r="11" spans="2:15" ht="36.75" customHeight="1">
      <c r="B11" s="14"/>
      <c r="C11" s="15"/>
      <c r="D11" s="15"/>
      <c r="E11" s="16"/>
      <c r="F11" s="17"/>
      <c r="G11" s="17"/>
      <c r="H11" s="17"/>
      <c r="I11" s="18"/>
      <c r="J11" s="17"/>
      <c r="K11" s="19"/>
      <c r="L11" s="19"/>
      <c r="M11" s="4"/>
      <c r="N11" s="4"/>
      <c r="O11" s="4"/>
    </row>
    <row r="12" spans="2:15">
      <c r="B12" s="20"/>
      <c r="C12" s="21"/>
      <c r="D12" s="21"/>
      <c r="E12" s="132" t="s">
        <v>123</v>
      </c>
      <c r="F12" s="132"/>
      <c r="G12" s="132"/>
      <c r="H12" s="132"/>
      <c r="I12" s="132"/>
      <c r="J12" s="22"/>
      <c r="K12" s="23"/>
      <c r="L12" s="23"/>
      <c r="M12" s="4"/>
      <c r="N12" s="4"/>
      <c r="O12" s="4"/>
    </row>
    <row r="13" spans="2:15">
      <c r="B13" s="20"/>
      <c r="C13" s="21"/>
      <c r="D13" s="21"/>
      <c r="E13" s="24"/>
      <c r="F13" s="25"/>
      <c r="G13" s="25"/>
      <c r="H13" s="25"/>
      <c r="I13" s="26"/>
      <c r="J13" s="25"/>
      <c r="K13" s="27"/>
      <c r="L13" s="27"/>
      <c r="M13" s="4"/>
      <c r="N13" s="4"/>
      <c r="O13" s="4"/>
    </row>
    <row r="14" spans="2:15">
      <c r="B14" s="20"/>
      <c r="C14" s="21"/>
      <c r="D14" s="21"/>
      <c r="E14" s="132" t="s">
        <v>97</v>
      </c>
      <c r="F14" s="132"/>
      <c r="G14" s="132"/>
      <c r="H14" s="132"/>
      <c r="I14" s="132"/>
      <c r="J14" s="25"/>
      <c r="K14" s="27"/>
      <c r="L14" s="27"/>
      <c r="M14" s="4"/>
      <c r="N14" s="4"/>
      <c r="O14" s="4"/>
    </row>
    <row r="15" spans="2:15">
      <c r="B15" s="20"/>
      <c r="C15" s="21"/>
      <c r="D15" s="21"/>
      <c r="E15" s="24"/>
      <c r="F15" s="25"/>
      <c r="G15" s="25"/>
      <c r="H15" s="25"/>
      <c r="I15" s="26"/>
      <c r="J15" s="25"/>
      <c r="K15" s="27"/>
      <c r="L15" s="27"/>
      <c r="M15" s="4"/>
      <c r="N15" s="4"/>
      <c r="O15" s="4"/>
    </row>
    <row r="16" spans="2:15">
      <c r="B16" s="20"/>
      <c r="C16" s="21"/>
      <c r="D16" s="21"/>
      <c r="E16" s="24" t="s">
        <v>98</v>
      </c>
      <c r="F16" s="25"/>
      <c r="G16" s="25"/>
      <c r="H16" s="25"/>
      <c r="I16" s="26"/>
      <c r="J16" s="25"/>
      <c r="K16" s="27"/>
      <c r="L16" s="27"/>
      <c r="M16" s="4"/>
      <c r="N16" s="4"/>
      <c r="O16" s="4"/>
    </row>
    <row r="17" spans="1:15">
      <c r="B17" s="20"/>
      <c r="C17" s="21"/>
      <c r="D17" s="21"/>
      <c r="E17" s="24"/>
      <c r="F17" s="25"/>
      <c r="G17" s="25"/>
      <c r="H17" s="25"/>
      <c r="I17" s="26"/>
      <c r="J17" s="25"/>
      <c r="K17" s="27"/>
      <c r="L17" s="27"/>
      <c r="M17" s="4"/>
      <c r="N17" s="4"/>
      <c r="O17" s="4"/>
    </row>
    <row r="18" spans="1:15">
      <c r="B18" s="20"/>
      <c r="C18" s="21"/>
      <c r="D18" s="21"/>
      <c r="E18" s="24" t="s">
        <v>122</v>
      </c>
      <c r="F18" s="24"/>
      <c r="G18" s="24"/>
      <c r="H18" s="24"/>
      <c r="I18" s="24"/>
      <c r="J18" s="96"/>
      <c r="K18" s="27"/>
      <c r="L18" s="27"/>
      <c r="M18" s="4"/>
      <c r="N18" s="4"/>
      <c r="O18" s="4"/>
    </row>
    <row r="19" spans="1:15">
      <c r="B19" s="20"/>
      <c r="C19" s="21"/>
      <c r="D19" s="21"/>
      <c r="E19" s="24"/>
      <c r="F19" s="25"/>
      <c r="G19" s="25"/>
      <c r="H19" s="25"/>
      <c r="I19" s="26"/>
      <c r="J19" s="25"/>
      <c r="K19" s="27"/>
      <c r="L19" s="27"/>
      <c r="M19" s="4"/>
      <c r="N19" s="4"/>
      <c r="O19" s="4"/>
    </row>
    <row r="20" spans="1:15">
      <c r="B20" s="20"/>
      <c r="C20" s="21"/>
      <c r="D20" s="21"/>
      <c r="E20" s="24" t="s">
        <v>127</v>
      </c>
      <c r="F20" s="25"/>
      <c r="G20" s="25"/>
      <c r="H20" s="25"/>
      <c r="I20" s="26"/>
      <c r="J20" s="25"/>
      <c r="K20" s="27"/>
      <c r="L20" s="27"/>
      <c r="M20" s="4"/>
      <c r="N20" s="4"/>
      <c r="O20" s="4"/>
    </row>
    <row r="21" spans="1:15">
      <c r="B21" s="20"/>
      <c r="C21" s="21"/>
      <c r="D21" s="21"/>
      <c r="E21" s="24"/>
      <c r="F21" s="25"/>
      <c r="G21" s="25"/>
      <c r="H21" s="25"/>
      <c r="I21" s="26"/>
      <c r="J21" s="25"/>
      <c r="K21" s="27"/>
      <c r="L21" s="27"/>
      <c r="M21" s="4"/>
      <c r="N21" s="4"/>
      <c r="O21" s="4"/>
    </row>
    <row r="22" spans="1:15" ht="52.5" customHeight="1">
      <c r="B22" s="20"/>
      <c r="C22" s="21"/>
      <c r="D22" s="21"/>
      <c r="E22" s="132" t="s">
        <v>126</v>
      </c>
      <c r="F22" s="132"/>
      <c r="G22" s="132"/>
      <c r="H22" s="132"/>
      <c r="I22" s="132"/>
      <c r="J22" s="22"/>
      <c r="K22" s="23"/>
      <c r="L22" s="27"/>
      <c r="M22" s="4"/>
      <c r="N22" s="4"/>
      <c r="O22" s="4"/>
    </row>
    <row r="23" spans="1:15" ht="12.75" customHeight="1" thickBot="1">
      <c r="B23" s="28"/>
      <c r="C23" s="29"/>
      <c r="D23" s="29"/>
      <c r="E23" s="31"/>
      <c r="F23" s="31"/>
      <c r="G23" s="31"/>
      <c r="H23" s="31"/>
      <c r="I23" s="32"/>
      <c r="J23" s="31"/>
      <c r="K23" s="33"/>
      <c r="L23" s="33"/>
      <c r="M23" s="4"/>
      <c r="N23" s="4"/>
      <c r="O23" s="4"/>
    </row>
    <row r="24" spans="1:15" ht="14.25" customHeight="1" thickBot="1">
      <c r="A24" s="1"/>
      <c r="F24" s="4"/>
      <c r="G24" s="4"/>
      <c r="H24" s="4"/>
      <c r="I24" s="114"/>
      <c r="J24" s="4"/>
      <c r="K24" s="4"/>
      <c r="L24" s="4"/>
      <c r="M24" s="4"/>
      <c r="O24" s="5"/>
    </row>
    <row r="25" spans="1:15" ht="14.25" customHeight="1">
      <c r="B25" s="42"/>
      <c r="C25" s="43"/>
      <c r="D25" s="104"/>
      <c r="E25" s="104"/>
      <c r="F25" s="104"/>
      <c r="G25" s="104"/>
      <c r="H25" s="104"/>
      <c r="I25" s="105"/>
      <c r="J25" s="104"/>
      <c r="K25" s="120"/>
      <c r="L25" s="106"/>
      <c r="M25" s="5"/>
      <c r="N25" s="5"/>
      <c r="O25" s="5"/>
    </row>
    <row r="26" spans="1:15" ht="20.25">
      <c r="B26" s="48"/>
      <c r="C26" s="88"/>
      <c r="D26" s="107" t="s">
        <v>149</v>
      </c>
      <c r="E26" s="91"/>
      <c r="F26" s="92"/>
      <c r="G26" s="92"/>
      <c r="H26" s="92"/>
      <c r="I26" s="93"/>
      <c r="J26" s="92"/>
      <c r="K26" s="121"/>
      <c r="L26" s="87"/>
      <c r="M26" s="5"/>
      <c r="N26" s="5"/>
      <c r="O26" s="5"/>
    </row>
    <row r="27" spans="1:15">
      <c r="B27" s="48"/>
      <c r="C27" s="21"/>
      <c r="D27" s="94" t="s">
        <v>86</v>
      </c>
      <c r="E27" s="115" t="s">
        <v>128</v>
      </c>
      <c r="F27" s="94"/>
      <c r="G27" s="94"/>
      <c r="H27" s="94"/>
      <c r="I27" s="95">
        <f>+I28</f>
        <v>0</v>
      </c>
      <c r="J27" s="94" t="s">
        <v>13</v>
      </c>
      <c r="K27" s="122"/>
      <c r="L27" s="55"/>
    </row>
    <row r="28" spans="1:15">
      <c r="B28" s="48"/>
      <c r="C28" s="21"/>
      <c r="D28" s="94"/>
      <c r="E28" s="91"/>
      <c r="F28" s="94" t="s">
        <v>5</v>
      </c>
      <c r="G28" s="94"/>
      <c r="H28" s="94"/>
      <c r="I28" s="89"/>
      <c r="J28" s="94" t="s">
        <v>12</v>
      </c>
      <c r="K28" s="122"/>
      <c r="L28" s="55"/>
    </row>
    <row r="29" spans="1:15" ht="19.5">
      <c r="B29" s="48"/>
      <c r="C29" s="88"/>
      <c r="D29" s="90"/>
      <c r="E29" s="91"/>
      <c r="F29" s="92"/>
      <c r="G29" s="92"/>
      <c r="H29" s="92"/>
      <c r="I29" s="93"/>
      <c r="J29" s="92"/>
      <c r="K29" s="121"/>
      <c r="L29" s="87"/>
      <c r="M29" s="5"/>
      <c r="N29" s="5"/>
      <c r="O29" s="5"/>
    </row>
    <row r="30" spans="1:15">
      <c r="B30" s="48"/>
      <c r="C30" s="21"/>
      <c r="D30" s="94" t="s">
        <v>87</v>
      </c>
      <c r="E30" s="115" t="s">
        <v>160</v>
      </c>
      <c r="F30" s="94"/>
      <c r="G30" s="94"/>
      <c r="H30" s="94"/>
      <c r="I30" s="95">
        <f>I32*I33+I31</f>
        <v>0</v>
      </c>
      <c r="J30" s="94" t="s">
        <v>13</v>
      </c>
      <c r="K30" s="122"/>
      <c r="L30" s="55"/>
    </row>
    <row r="31" spans="1:15">
      <c r="B31" s="48"/>
      <c r="C31" s="21"/>
      <c r="D31" s="94"/>
      <c r="E31" s="91"/>
      <c r="F31" s="94" t="s">
        <v>108</v>
      </c>
      <c r="G31" s="94"/>
      <c r="H31" s="94"/>
      <c r="I31" s="89"/>
      <c r="J31" s="94" t="s">
        <v>12</v>
      </c>
      <c r="K31" s="122"/>
      <c r="L31" s="55"/>
    </row>
    <row r="32" spans="1:15">
      <c r="B32" s="48"/>
      <c r="C32" s="21"/>
      <c r="D32" s="94"/>
      <c r="E32" s="91"/>
      <c r="F32" s="94" t="s">
        <v>20</v>
      </c>
      <c r="G32" s="94"/>
      <c r="H32" s="94"/>
      <c r="I32" s="89"/>
      <c r="J32" s="94" t="s">
        <v>4</v>
      </c>
      <c r="K32" s="122"/>
      <c r="L32" s="55"/>
    </row>
    <row r="33" spans="2:13">
      <c r="B33" s="48"/>
      <c r="C33" s="21"/>
      <c r="D33" s="94"/>
      <c r="E33" s="91"/>
      <c r="F33" s="94" t="s">
        <v>95</v>
      </c>
      <c r="G33" s="94"/>
      <c r="H33" s="94"/>
      <c r="I33" s="89"/>
      <c r="J33" s="94" t="s">
        <v>12</v>
      </c>
      <c r="K33" s="123"/>
      <c r="L33" s="55"/>
    </row>
    <row r="34" spans="2:13">
      <c r="B34" s="48"/>
      <c r="C34" s="21"/>
      <c r="D34" s="94"/>
      <c r="E34" s="91"/>
      <c r="F34" s="94" t="s">
        <v>96</v>
      </c>
      <c r="G34" s="94"/>
      <c r="H34" s="94"/>
      <c r="I34" s="128"/>
      <c r="J34" s="94" t="s">
        <v>109</v>
      </c>
      <c r="K34" s="123" t="str">
        <f>IF(I34="","",(IF(I32-I34&lt;1,"Waarde niet mogelijk!","")))</f>
        <v/>
      </c>
      <c r="L34" s="55"/>
      <c r="M34" s="1" t="str">
        <f>IF(I32-I34&lt;1,"Aantal overnachtingen klopt niet","")</f>
        <v>Aantal overnachtingen klopt niet</v>
      </c>
    </row>
    <row r="35" spans="2:13">
      <c r="B35" s="48"/>
      <c r="C35" s="88"/>
      <c r="D35" s="94"/>
      <c r="E35" s="91"/>
      <c r="F35" s="94"/>
      <c r="G35" s="94"/>
      <c r="H35" s="94"/>
      <c r="I35" s="95"/>
      <c r="J35" s="94"/>
      <c r="K35" s="122"/>
      <c r="L35" s="55"/>
    </row>
    <row r="36" spans="2:13">
      <c r="B36" s="48"/>
      <c r="C36" s="21"/>
      <c r="D36" s="94" t="s">
        <v>88</v>
      </c>
      <c r="E36" s="115" t="s">
        <v>161</v>
      </c>
      <c r="F36" s="94"/>
      <c r="G36" s="94"/>
      <c r="H36" s="94"/>
      <c r="I36" s="95">
        <f>I37*I38</f>
        <v>0</v>
      </c>
      <c r="J36" s="94" t="s">
        <v>13</v>
      </c>
      <c r="K36" s="122"/>
      <c r="L36" s="55"/>
    </row>
    <row r="37" spans="2:13">
      <c r="B37" s="48"/>
      <c r="C37" s="21"/>
      <c r="D37" s="94"/>
      <c r="E37" s="91"/>
      <c r="F37" s="94" t="s">
        <v>93</v>
      </c>
      <c r="G37" s="94"/>
      <c r="H37" s="94"/>
      <c r="I37" s="89"/>
      <c r="J37" s="94" t="s">
        <v>4</v>
      </c>
      <c r="K37" s="122"/>
      <c r="L37" s="55"/>
    </row>
    <row r="38" spans="2:13">
      <c r="B38" s="48"/>
      <c r="C38" s="21"/>
      <c r="D38" s="94"/>
      <c r="E38" s="91"/>
      <c r="F38" s="94" t="s">
        <v>94</v>
      </c>
      <c r="G38" s="94"/>
      <c r="H38" s="94"/>
      <c r="I38" s="89"/>
      <c r="J38" s="94" t="s">
        <v>12</v>
      </c>
      <c r="K38" s="123"/>
      <c r="L38" s="55"/>
    </row>
    <row r="39" spans="2:13">
      <c r="B39" s="48"/>
      <c r="C39" s="21"/>
      <c r="D39" s="94"/>
      <c r="E39" s="91"/>
      <c r="F39" s="94" t="s">
        <v>96</v>
      </c>
      <c r="G39" s="94"/>
      <c r="H39" s="94"/>
      <c r="I39" s="128"/>
      <c r="J39" s="94" t="s">
        <v>11</v>
      </c>
      <c r="K39" s="123" t="str">
        <f>IF(I39="","",(IF(I37-I39&lt;1,"Waarde niet mogelijk!","")))</f>
        <v/>
      </c>
      <c r="L39" s="55"/>
      <c r="M39" s="1" t="str">
        <f>IF(I37-I39&lt;1,"Aantal overnachtingen klopt niet","")</f>
        <v>Aantal overnachtingen klopt niet</v>
      </c>
    </row>
    <row r="40" spans="2:13" ht="19.5">
      <c r="B40" s="48"/>
      <c r="C40" s="88"/>
      <c r="D40" s="90"/>
      <c r="E40" s="91"/>
      <c r="F40" s="92"/>
      <c r="G40" s="92"/>
      <c r="H40" s="92"/>
      <c r="I40" s="93"/>
      <c r="J40" s="92"/>
      <c r="K40" s="121"/>
      <c r="L40" s="55"/>
      <c r="M40" s="5"/>
    </row>
    <row r="41" spans="2:13">
      <c r="B41" s="48"/>
      <c r="C41" s="21"/>
      <c r="D41" s="94" t="s">
        <v>66</v>
      </c>
      <c r="E41" s="115" t="s">
        <v>131</v>
      </c>
      <c r="F41" s="94"/>
      <c r="G41" s="94"/>
      <c r="H41" s="94"/>
      <c r="I41" s="95">
        <f>SUM(I42:I46)</f>
        <v>1</v>
      </c>
      <c r="J41" s="92" t="s">
        <v>164</v>
      </c>
      <c r="K41" s="121"/>
      <c r="L41" s="55"/>
    </row>
    <row r="42" spans="2:13">
      <c r="B42" s="48"/>
      <c r="C42" s="108"/>
      <c r="D42" s="94"/>
      <c r="E42" s="115"/>
      <c r="F42" s="94" t="s">
        <v>137</v>
      </c>
      <c r="G42" s="94"/>
      <c r="H42" s="94"/>
      <c r="I42" s="95">
        <v>1</v>
      </c>
      <c r="J42" s="92" t="s">
        <v>165</v>
      </c>
      <c r="K42" s="121"/>
      <c r="L42" s="55"/>
    </row>
    <row r="43" spans="2:13">
      <c r="B43" s="48"/>
      <c r="C43" s="21"/>
      <c r="D43" s="94"/>
      <c r="E43" s="91"/>
      <c r="F43" s="94" t="s">
        <v>29</v>
      </c>
      <c r="G43" s="94"/>
      <c r="H43" s="94"/>
      <c r="I43" s="89"/>
      <c r="J43" s="94" t="s">
        <v>6</v>
      </c>
      <c r="K43" s="122"/>
      <c r="L43" s="55"/>
    </row>
    <row r="44" spans="2:13">
      <c r="B44" s="48"/>
      <c r="C44" s="21"/>
      <c r="D44" s="94"/>
      <c r="E44" s="91"/>
      <c r="F44" s="94" t="s">
        <v>30</v>
      </c>
      <c r="G44" s="94"/>
      <c r="H44" s="94"/>
      <c r="I44" s="89"/>
      <c r="J44" s="94" t="s">
        <v>6</v>
      </c>
      <c r="K44" s="122"/>
      <c r="L44" s="55"/>
    </row>
    <row r="45" spans="2:13">
      <c r="B45" s="48"/>
      <c r="C45" s="21"/>
      <c r="D45" s="94"/>
      <c r="E45" s="91"/>
      <c r="F45" s="94" t="s">
        <v>31</v>
      </c>
      <c r="G45" s="94"/>
      <c r="H45" s="94"/>
      <c r="I45" s="89"/>
      <c r="J45" s="94" t="s">
        <v>6</v>
      </c>
      <c r="K45" s="122"/>
      <c r="L45" s="55"/>
    </row>
    <row r="46" spans="2:13">
      <c r="B46" s="48"/>
      <c r="C46" s="21"/>
      <c r="D46" s="94"/>
      <c r="E46" s="91"/>
      <c r="F46" s="94" t="s">
        <v>62</v>
      </c>
      <c r="G46" s="94"/>
      <c r="H46" s="94"/>
      <c r="I46" s="89"/>
      <c r="J46" s="94" t="s">
        <v>6</v>
      </c>
      <c r="K46" s="122"/>
      <c r="L46" s="55"/>
    </row>
    <row r="47" spans="2:13">
      <c r="B47" s="48"/>
      <c r="C47" s="21"/>
      <c r="D47" s="94"/>
      <c r="E47" s="91"/>
      <c r="F47" s="94"/>
      <c r="G47" s="94"/>
      <c r="H47" s="94"/>
      <c r="I47" s="95"/>
      <c r="J47" s="94"/>
      <c r="K47" s="122"/>
      <c r="L47" s="55"/>
    </row>
    <row r="48" spans="2:13">
      <c r="B48" s="48"/>
      <c r="C48" s="21"/>
      <c r="D48" s="94" t="s">
        <v>89</v>
      </c>
      <c r="E48" s="116" t="s">
        <v>162</v>
      </c>
      <c r="F48" s="94"/>
      <c r="G48" s="94"/>
      <c r="H48" s="94"/>
      <c r="I48" s="95"/>
      <c r="J48" s="94"/>
      <c r="K48" s="122"/>
      <c r="L48" s="55"/>
    </row>
    <row r="49" spans="1:14">
      <c r="B49" s="48"/>
      <c r="C49" s="21"/>
      <c r="D49" s="94"/>
      <c r="E49" s="91"/>
      <c r="F49" s="94" t="s">
        <v>110</v>
      </c>
      <c r="G49" s="94"/>
      <c r="H49" s="94"/>
      <c r="I49" s="89"/>
      <c r="J49" s="94" t="s">
        <v>10</v>
      </c>
      <c r="K49" s="122"/>
      <c r="L49" s="55"/>
    </row>
    <row r="50" spans="1:14">
      <c r="B50" s="48"/>
      <c r="C50" s="88"/>
      <c r="D50" s="94"/>
      <c r="E50" s="91"/>
      <c r="F50" s="94"/>
      <c r="G50" s="94"/>
      <c r="H50" s="94"/>
      <c r="I50" s="95"/>
      <c r="J50" s="94"/>
      <c r="K50" s="122"/>
      <c r="L50" s="55"/>
    </row>
    <row r="51" spans="1:14">
      <c r="B51" s="48"/>
      <c r="C51" s="21"/>
      <c r="D51" s="94" t="s">
        <v>90</v>
      </c>
      <c r="E51" s="116" t="s">
        <v>7</v>
      </c>
      <c r="F51" s="94"/>
      <c r="G51" s="94"/>
      <c r="H51" s="94"/>
      <c r="I51" s="95"/>
      <c r="J51" s="94"/>
      <c r="K51" s="122"/>
      <c r="L51" s="55"/>
    </row>
    <row r="52" spans="1:14">
      <c r="B52" s="48"/>
      <c r="C52" s="21"/>
      <c r="D52" s="94"/>
      <c r="E52" s="91"/>
      <c r="F52" s="94" t="s">
        <v>8</v>
      </c>
      <c r="G52" s="94"/>
      <c r="H52" s="94"/>
      <c r="I52" s="89"/>
      <c r="J52" s="94" t="s">
        <v>9</v>
      </c>
      <c r="K52" s="122"/>
      <c r="L52" s="55"/>
    </row>
    <row r="53" spans="1:14">
      <c r="B53" s="48"/>
      <c r="C53" s="88"/>
      <c r="D53" s="94"/>
      <c r="E53" s="91"/>
      <c r="F53" s="94"/>
      <c r="G53" s="94"/>
      <c r="H53" s="94"/>
      <c r="I53" s="99"/>
      <c r="J53" s="94"/>
      <c r="K53" s="122"/>
      <c r="L53" s="55"/>
    </row>
    <row r="54" spans="1:14">
      <c r="B54" s="48"/>
      <c r="C54" s="21"/>
      <c r="D54" s="94"/>
      <c r="E54" s="91"/>
      <c r="F54" s="94" t="s">
        <v>61</v>
      </c>
      <c r="G54" s="94"/>
      <c r="H54" s="94"/>
      <c r="I54" s="95"/>
      <c r="J54" s="94"/>
      <c r="K54" s="122"/>
      <c r="L54" s="55"/>
    </row>
    <row r="55" spans="1:14">
      <c r="B55" s="48"/>
      <c r="C55" s="21"/>
      <c r="D55" s="94"/>
      <c r="E55" s="91"/>
      <c r="F55" s="94"/>
      <c r="G55" s="94" t="s">
        <v>15</v>
      </c>
      <c r="H55" s="94"/>
      <c r="I55" s="89"/>
      <c r="J55" s="94" t="s">
        <v>16</v>
      </c>
      <c r="K55" s="123" t="str">
        <f>IF(I55="","",(IF(I55="ja","",(IF(I55="nee","","Alleen 'ja' of 'nee' mogelijk als waarde!")))))</f>
        <v/>
      </c>
      <c r="L55" s="55"/>
    </row>
    <row r="56" spans="1:14">
      <c r="B56" s="48"/>
      <c r="C56" s="21"/>
      <c r="D56" s="94"/>
      <c r="E56" s="91"/>
      <c r="F56" s="94"/>
      <c r="G56" s="94" t="s">
        <v>129</v>
      </c>
      <c r="H56" s="94"/>
      <c r="I56" s="89"/>
      <c r="J56" s="94" t="s">
        <v>16</v>
      </c>
      <c r="K56" s="123" t="str">
        <f>IF(I56="","",(IF(I56="ja","",(IF(I56="nee","","Alleen 'ja' of 'nee' mogelijk als waarde!")))))</f>
        <v/>
      </c>
      <c r="L56" s="55"/>
    </row>
    <row r="57" spans="1:14">
      <c r="B57" s="48"/>
      <c r="C57" s="21"/>
      <c r="D57" s="94"/>
      <c r="E57" s="91"/>
      <c r="F57" s="94"/>
      <c r="G57" s="94" t="s">
        <v>130</v>
      </c>
      <c r="H57" s="94"/>
      <c r="I57" s="89"/>
      <c r="J57" s="94" t="s">
        <v>16</v>
      </c>
      <c r="K57" s="123" t="str">
        <f>IF(I57="","",(IF(I57="ja","",(IF(I57="nee","","Alleen 'ja' of 'nee' mogelijk als waarde!")))))</f>
        <v/>
      </c>
      <c r="L57" s="55"/>
    </row>
    <row r="58" spans="1:14">
      <c r="B58" s="48"/>
      <c r="C58" s="88"/>
      <c r="D58" s="94"/>
      <c r="E58" s="91"/>
      <c r="F58" s="94"/>
      <c r="G58" s="94"/>
      <c r="H58" s="94"/>
      <c r="I58" s="99"/>
      <c r="J58" s="94"/>
      <c r="K58" s="122"/>
      <c r="L58" s="55"/>
    </row>
    <row r="59" spans="1:14">
      <c r="B59" s="48"/>
      <c r="C59" s="21"/>
      <c r="D59" s="94"/>
      <c r="E59" s="91"/>
      <c r="F59" s="94" t="s">
        <v>60</v>
      </c>
      <c r="G59" s="94"/>
      <c r="H59" s="94"/>
      <c r="I59" s="95"/>
      <c r="J59" s="94"/>
      <c r="K59" s="122"/>
      <c r="L59" s="55"/>
    </row>
    <row r="60" spans="1:14">
      <c r="B60" s="48"/>
      <c r="C60" s="21"/>
      <c r="D60" s="94"/>
      <c r="E60" s="91"/>
      <c r="F60" s="94"/>
      <c r="G60" s="94" t="s">
        <v>15</v>
      </c>
      <c r="H60" s="94"/>
      <c r="I60" s="95" t="str">
        <f>IF(I55="","",I55)</f>
        <v/>
      </c>
      <c r="J60" s="94"/>
      <c r="K60" s="122"/>
      <c r="L60" s="55"/>
      <c r="M60" s="1" t="str">
        <f>IF(I55=I60,"","Dit kan niet volgens mij!")</f>
        <v/>
      </c>
      <c r="N60" s="113"/>
    </row>
    <row r="61" spans="1:14">
      <c r="B61" s="48"/>
      <c r="C61" s="21"/>
      <c r="D61" s="94"/>
      <c r="E61" s="91"/>
      <c r="F61" s="94"/>
      <c r="G61" s="94" t="s">
        <v>129</v>
      </c>
      <c r="H61" s="94"/>
      <c r="I61" s="89"/>
      <c r="J61" s="94" t="str">
        <f>IF(I56="","ja/nee",(IF(I56="ja","ja/nee","nee")))</f>
        <v>ja/nee</v>
      </c>
      <c r="K61" s="123" t="str">
        <f>IF(I61="","",(IF(I56="",(IF(I61="","",(IF(I61="nee","",(IF(I61="ja","","Waarde niet mogelijk!")))))),IF(J61="nee",(IF(I61&lt;&gt;"nee","Alleen 'nee' mogelijk al waarde!","")),((IF(I61="ja","",(IF(I61="nee","","Alleen 'ja' of 'nee' mogelijk als waarde!")))))))))</f>
        <v/>
      </c>
      <c r="L61" s="55"/>
    </row>
    <row r="62" spans="1:14">
      <c r="B62" s="48"/>
      <c r="C62" s="21"/>
      <c r="D62" s="94"/>
      <c r="E62" s="91"/>
      <c r="F62" s="94"/>
      <c r="G62" s="94" t="s">
        <v>130</v>
      </c>
      <c r="H62" s="94"/>
      <c r="I62" s="89"/>
      <c r="J62" s="94" t="str">
        <f>IF(I57="","ja/nee",(IF(I57="ja","ja/nee","nee")))</f>
        <v>ja/nee</v>
      </c>
      <c r="K62" s="123" t="str">
        <f>IF(I62="","",(IF(I57="",(IF(I62="","",(IF(I62="nee","",(IF(I62="ja","","Waarde niet mogelijk!")))))),IF(J62="nee",(IF(I62&lt;&gt;"nee","Alleen 'nee' mogelijk al waarde!","")),((IF(I62="ja","",(IF(I62="nee","","Alleen 'ja' of 'nee' mogelijk als waarde!")))))))))</f>
        <v/>
      </c>
      <c r="L62" s="55"/>
      <c r="M62" s="55"/>
    </row>
    <row r="63" spans="1:14" ht="13.5" thickBot="1">
      <c r="B63" s="57"/>
      <c r="C63" s="80"/>
      <c r="D63" s="80"/>
      <c r="E63" s="80"/>
      <c r="F63" s="80"/>
      <c r="G63" s="80"/>
      <c r="H63" s="80"/>
      <c r="I63" s="80"/>
      <c r="J63" s="80"/>
      <c r="K63" s="124"/>
      <c r="L63" s="63"/>
      <c r="M63" s="63"/>
    </row>
    <row r="64" spans="1:14" ht="13.5" thickBot="1">
      <c r="A64" s="110"/>
      <c r="B64" s="110"/>
      <c r="C64" s="110"/>
      <c r="D64" s="110"/>
      <c r="E64" s="110"/>
      <c r="F64" s="110"/>
      <c r="G64" s="110"/>
      <c r="H64" s="110"/>
      <c r="I64" s="112"/>
      <c r="J64" s="110"/>
      <c r="K64" s="110"/>
      <c r="L64" s="6"/>
    </row>
    <row r="65" spans="1:15">
      <c r="B65" s="42"/>
      <c r="C65" s="43"/>
      <c r="D65" s="43"/>
      <c r="E65" s="64"/>
      <c r="F65" s="43"/>
      <c r="G65" s="43"/>
      <c r="H65" s="43"/>
      <c r="I65" s="43"/>
      <c r="J65" s="43"/>
      <c r="K65" s="66"/>
      <c r="L65" s="66"/>
      <c r="M65" s="6"/>
      <c r="N65" s="6"/>
    </row>
    <row r="66" spans="1:15" ht="20.25">
      <c r="B66" s="20"/>
      <c r="C66" s="88"/>
      <c r="D66" s="107" t="s">
        <v>133</v>
      </c>
      <c r="E66" s="24"/>
      <c r="F66" s="88"/>
      <c r="G66" s="88"/>
      <c r="H66" s="88"/>
      <c r="I66" s="36"/>
      <c r="J66" s="88"/>
      <c r="K66" s="55"/>
      <c r="L66" s="37"/>
      <c r="N66" s="4"/>
      <c r="O66" s="4"/>
    </row>
    <row r="67" spans="1:15">
      <c r="B67" s="20"/>
      <c r="C67" s="21"/>
      <c r="D67" s="21"/>
      <c r="E67" s="109" t="s">
        <v>14</v>
      </c>
      <c r="F67" s="109"/>
      <c r="G67" s="109"/>
      <c r="H67" s="109"/>
      <c r="I67" s="40" t="str">
        <f>IF(J67="Let op! U heeft een waarde verkeerd ingevuld!","------------",I80)</f>
        <v>------------</v>
      </c>
      <c r="J67" s="109" t="str">
        <f>IF(I28="","Let op! U heeft een waarde verkeerd ingevuld!",(IF(I80&lt;&gt;0,(IF(I55="ja","kilogram CO2 uitstoot per cursist",(IF(I55="nee","kilogram CO2 uitstoot per cursist","Let op! U heeft een waarde verkeerd ingevuld!")))),"Let op! U heeft een waarde verkeerd ingevuld!")))</f>
        <v>Let op! U heeft een waarde verkeerd ingevuld!</v>
      </c>
      <c r="K67" s="125"/>
      <c r="L67" s="41"/>
      <c r="N67" s="4"/>
      <c r="O67" s="4"/>
    </row>
    <row r="68" spans="1:15">
      <c r="B68" s="20"/>
      <c r="C68" s="21"/>
      <c r="D68" s="21"/>
      <c r="E68" s="109" t="s">
        <v>19</v>
      </c>
      <c r="F68" s="109"/>
      <c r="G68" s="109"/>
      <c r="H68" s="109"/>
      <c r="I68" s="40" t="str">
        <f>IF(J68="Let op! U heeft een waarde verkeerd ingevuld!","------------",I86)</f>
        <v>------------</v>
      </c>
      <c r="J68" s="109" t="str">
        <f>IF(I86&lt;&gt;0,(IF(I32-I34&lt;1,"Let op! U heeft een waarde verkeerd ingevuld!","kilogram CO2 uitstoot per cursist")),"Let op! U heeft een waarde verkeerd ingevuld!")</f>
        <v>Let op! U heeft een waarde verkeerd ingevuld!</v>
      </c>
      <c r="K68" s="125"/>
      <c r="L68" s="37"/>
      <c r="N68" s="4"/>
      <c r="O68" s="4"/>
    </row>
    <row r="69" spans="1:15">
      <c r="B69" s="20"/>
      <c r="C69" s="21"/>
      <c r="D69" s="21"/>
      <c r="E69" s="109" t="s">
        <v>135</v>
      </c>
      <c r="F69" s="109"/>
      <c r="G69" s="109"/>
      <c r="H69" s="109"/>
      <c r="I69" s="40" t="str">
        <f>IF(J69="Let op! U heeft een waarde verkeerd ingevuld!","------------",I93)</f>
        <v>------------</v>
      </c>
      <c r="J69" s="109" t="str">
        <f>IF(I93&lt;&gt;0,(IF(I37-I39&lt;1,"Let op! U heeft een waarde verkeerd ingevuld!","kilogram CO2 uitstoot per cursist")),"Let op! U heeft een waarde verkeerd ingevuld!")</f>
        <v>Let op! U heeft een waarde verkeerd ingevuld!</v>
      </c>
      <c r="K69" s="125"/>
      <c r="L69" s="41"/>
      <c r="N69" s="4"/>
      <c r="O69" s="4"/>
    </row>
    <row r="70" spans="1:15" ht="13.5" thickBot="1">
      <c r="B70" s="57"/>
      <c r="C70" s="58"/>
      <c r="D70" s="58"/>
      <c r="E70" s="30"/>
      <c r="F70" s="31"/>
      <c r="G70" s="31"/>
      <c r="H70" s="31"/>
      <c r="I70" s="32"/>
      <c r="J70" s="31"/>
      <c r="K70" s="126"/>
      <c r="L70" s="63"/>
      <c r="N70" s="4"/>
      <c r="O70" s="5"/>
    </row>
    <row r="71" spans="1:15" ht="13.5" thickBot="1">
      <c r="A71" s="111"/>
      <c r="B71" s="111"/>
      <c r="C71" s="111"/>
      <c r="D71" s="111"/>
      <c r="E71" s="111"/>
      <c r="F71" s="110"/>
      <c r="G71" s="110"/>
      <c r="H71" s="110"/>
      <c r="I71" s="112"/>
      <c r="J71" s="110"/>
      <c r="K71" s="110"/>
      <c r="L71" s="110"/>
      <c r="N71" s="6"/>
    </row>
    <row r="72" spans="1:15">
      <c r="B72" s="42"/>
      <c r="C72" s="43"/>
      <c r="D72" s="43"/>
      <c r="E72" s="64"/>
      <c r="F72" s="43"/>
      <c r="G72" s="43"/>
      <c r="H72" s="43"/>
      <c r="I72" s="65"/>
      <c r="J72" s="43"/>
      <c r="K72" s="66"/>
      <c r="L72" s="66"/>
    </row>
    <row r="73" spans="1:15" ht="19.5">
      <c r="B73" s="48"/>
      <c r="C73" s="21"/>
      <c r="D73" s="67" t="s">
        <v>27</v>
      </c>
      <c r="E73" s="88"/>
      <c r="F73" s="88"/>
      <c r="G73" s="88"/>
      <c r="H73" s="88"/>
      <c r="I73" s="36"/>
      <c r="J73" s="88"/>
      <c r="K73" s="55"/>
      <c r="L73" s="55"/>
    </row>
    <row r="74" spans="1:15">
      <c r="B74" s="48"/>
      <c r="C74" s="21"/>
      <c r="D74" s="88"/>
      <c r="E74" s="24" t="s">
        <v>65</v>
      </c>
      <c r="F74" s="74" t="s">
        <v>111</v>
      </c>
      <c r="G74" s="74"/>
      <c r="H74" s="88"/>
      <c r="I74" s="81">
        <f>IF(I41=I42,0,(I75+I76+I77+I78)/(I41-I42))</f>
        <v>0</v>
      </c>
      <c r="J74" s="74" t="s">
        <v>148</v>
      </c>
      <c r="K74" s="76"/>
      <c r="L74" s="76"/>
      <c r="M74" s="9"/>
      <c r="N74" s="9"/>
    </row>
    <row r="75" spans="1:15" s="9" customFormat="1">
      <c r="A75" s="103"/>
      <c r="B75" s="48"/>
      <c r="C75" s="21"/>
      <c r="D75" s="74"/>
      <c r="E75" s="24" t="s">
        <v>67</v>
      </c>
      <c r="F75" s="88"/>
      <c r="G75" s="88" t="s">
        <v>116</v>
      </c>
      <c r="H75" s="74"/>
      <c r="I75" s="79">
        <f>((I43+I42)*I49*I111)/1000</f>
        <v>0</v>
      </c>
      <c r="J75" s="88" t="s">
        <v>50</v>
      </c>
      <c r="K75" s="55"/>
      <c r="L75" s="55"/>
      <c r="M75" s="1"/>
      <c r="N75" s="113"/>
    </row>
    <row r="76" spans="1:15">
      <c r="B76" s="48"/>
      <c r="C76" s="21"/>
      <c r="D76" s="88"/>
      <c r="E76" s="24" t="s">
        <v>68</v>
      </c>
      <c r="F76" s="88"/>
      <c r="G76" s="88" t="s">
        <v>115</v>
      </c>
      <c r="H76" s="88"/>
      <c r="I76" s="79">
        <f>(I44*I112*I49)/1000</f>
        <v>0</v>
      </c>
      <c r="J76" s="88" t="s">
        <v>50</v>
      </c>
      <c r="K76" s="55"/>
      <c r="L76" s="55"/>
    </row>
    <row r="77" spans="1:15">
      <c r="B77" s="48"/>
      <c r="C77" s="21"/>
      <c r="D77" s="88"/>
      <c r="E77" s="24" t="s">
        <v>69</v>
      </c>
      <c r="F77" s="88"/>
      <c r="G77" s="88" t="s">
        <v>117</v>
      </c>
      <c r="H77" s="88"/>
      <c r="I77" s="79">
        <f>(I45*I49*I113)/1000</f>
        <v>0</v>
      </c>
      <c r="J77" s="88" t="s">
        <v>50</v>
      </c>
      <c r="K77" s="55"/>
      <c r="L77" s="55"/>
    </row>
    <row r="78" spans="1:15">
      <c r="B78" s="48"/>
      <c r="C78" s="21"/>
      <c r="D78" s="88"/>
      <c r="E78" s="24" t="s">
        <v>70</v>
      </c>
      <c r="F78" s="88"/>
      <c r="G78" s="88" t="s">
        <v>118</v>
      </c>
      <c r="H78" s="88"/>
      <c r="I78" s="79">
        <v>0</v>
      </c>
      <c r="J78" s="88" t="s">
        <v>50</v>
      </c>
      <c r="K78" s="55"/>
      <c r="L78" s="55"/>
    </row>
    <row r="79" spans="1:15">
      <c r="B79" s="82"/>
      <c r="C79" s="74"/>
      <c r="D79" s="88"/>
      <c r="E79" s="83"/>
      <c r="F79" s="88"/>
      <c r="G79" s="88"/>
      <c r="H79" s="88"/>
      <c r="I79" s="79"/>
      <c r="J79" s="88"/>
      <c r="K79" s="55"/>
      <c r="L79" s="55"/>
    </row>
    <row r="80" spans="1:15">
      <c r="B80" s="48"/>
      <c r="C80" s="21"/>
      <c r="D80" s="88"/>
      <c r="E80" s="24" t="s">
        <v>71</v>
      </c>
      <c r="F80" s="74" t="s">
        <v>17</v>
      </c>
      <c r="G80" s="74"/>
      <c r="H80" s="88"/>
      <c r="I80" s="81">
        <f>I81+I82+I83+I84</f>
        <v>0</v>
      </c>
      <c r="J80" s="74" t="s">
        <v>142</v>
      </c>
      <c r="K80" s="76"/>
      <c r="L80" s="76"/>
      <c r="M80" s="9"/>
      <c r="N80" s="9"/>
    </row>
    <row r="81" spans="1:14" s="9" customFormat="1">
      <c r="A81" s="103"/>
      <c r="B81" s="48"/>
      <c r="C81" s="21"/>
      <c r="D81" s="74"/>
      <c r="E81" s="24" t="s">
        <v>72</v>
      </c>
      <c r="F81" s="88"/>
      <c r="G81" s="88" t="s">
        <v>138</v>
      </c>
      <c r="H81" s="74"/>
      <c r="I81" s="79">
        <f>(I27*I114)/1000</f>
        <v>0</v>
      </c>
      <c r="J81" s="88" t="s">
        <v>50</v>
      </c>
      <c r="K81" s="55"/>
      <c r="L81" s="55"/>
      <c r="M81" s="1"/>
      <c r="N81" s="1"/>
    </row>
    <row r="82" spans="1:14">
      <c r="B82" s="48"/>
      <c r="C82" s="21"/>
      <c r="D82" s="88"/>
      <c r="E82" s="24" t="s">
        <v>73</v>
      </c>
      <c r="F82" s="88"/>
      <c r="G82" s="88" t="s">
        <v>139</v>
      </c>
      <c r="H82" s="88"/>
      <c r="I82" s="79">
        <f>(I27*I115)/1000</f>
        <v>0</v>
      </c>
      <c r="J82" s="88" t="s">
        <v>50</v>
      </c>
      <c r="K82" s="55"/>
      <c r="L82" s="55"/>
    </row>
    <row r="83" spans="1:14">
      <c r="B83" s="48"/>
      <c r="C83" s="21"/>
      <c r="D83" s="88"/>
      <c r="E83" s="24" t="s">
        <v>74</v>
      </c>
      <c r="F83" s="88"/>
      <c r="G83" s="88" t="s">
        <v>140</v>
      </c>
      <c r="H83" s="88"/>
      <c r="I83" s="79">
        <f>(IF(I55="nee",(I116+I118)*I52,(I116+I119)*I52))/1000</f>
        <v>0</v>
      </c>
      <c r="J83" s="88" t="s">
        <v>50</v>
      </c>
      <c r="K83" s="55"/>
      <c r="L83" s="55"/>
    </row>
    <row r="84" spans="1:14">
      <c r="B84" s="48"/>
      <c r="C84" s="21"/>
      <c r="D84" s="88"/>
      <c r="E84" s="24" t="s">
        <v>75</v>
      </c>
      <c r="F84" s="88"/>
      <c r="G84" s="88" t="s">
        <v>141</v>
      </c>
      <c r="H84" s="88"/>
      <c r="I84" s="79">
        <f>(IF(I60="ja",I117,0))/1000</f>
        <v>0</v>
      </c>
      <c r="J84" s="88" t="s">
        <v>50</v>
      </c>
      <c r="K84" s="55"/>
      <c r="L84" s="55"/>
    </row>
    <row r="85" spans="1:14">
      <c r="B85" s="82"/>
      <c r="C85" s="74"/>
      <c r="D85" s="88"/>
      <c r="E85" s="83"/>
      <c r="F85" s="88"/>
      <c r="G85" s="88"/>
      <c r="H85" s="88"/>
      <c r="I85" s="79"/>
      <c r="J85" s="88"/>
      <c r="K85" s="55"/>
      <c r="L85" s="55"/>
    </row>
    <row r="86" spans="1:14">
      <c r="B86" s="48"/>
      <c r="C86" s="21"/>
      <c r="D86" s="88"/>
      <c r="E86" s="24" t="s">
        <v>76</v>
      </c>
      <c r="F86" s="74" t="s">
        <v>136</v>
      </c>
      <c r="G86" s="74"/>
      <c r="H86" s="88"/>
      <c r="I86" s="81">
        <f>(I87+I88+I89+I90+I91)</f>
        <v>0</v>
      </c>
      <c r="J86" s="74" t="s">
        <v>142</v>
      </c>
      <c r="K86" s="76"/>
      <c r="L86" s="76"/>
      <c r="M86" s="9"/>
      <c r="N86" s="9"/>
    </row>
    <row r="87" spans="1:14" s="9" customFormat="1">
      <c r="A87" s="103"/>
      <c r="B87" s="48"/>
      <c r="C87" s="21"/>
      <c r="D87" s="74"/>
      <c r="E87" s="24" t="s">
        <v>77</v>
      </c>
      <c r="F87" s="88"/>
      <c r="G87" s="108" t="s">
        <v>138</v>
      </c>
      <c r="H87" s="74"/>
      <c r="I87" s="79">
        <f>(I114*I31)/1000</f>
        <v>0</v>
      </c>
      <c r="J87" s="88" t="s">
        <v>50</v>
      </c>
      <c r="K87" s="55"/>
      <c r="L87" s="55"/>
      <c r="M87" s="1"/>
      <c r="N87" s="1"/>
    </row>
    <row r="88" spans="1:14">
      <c r="B88" s="48"/>
      <c r="C88" s="21"/>
      <c r="D88" s="88"/>
      <c r="E88" s="24" t="s">
        <v>78</v>
      </c>
      <c r="F88" s="88"/>
      <c r="G88" s="108" t="s">
        <v>139</v>
      </c>
      <c r="H88" s="88"/>
      <c r="I88" s="79">
        <f>(I31*I115)/1000</f>
        <v>0</v>
      </c>
      <c r="J88" s="88" t="s">
        <v>50</v>
      </c>
      <c r="K88" s="55"/>
      <c r="L88" s="55"/>
    </row>
    <row r="89" spans="1:14">
      <c r="B89" s="48"/>
      <c r="C89" s="21"/>
      <c r="D89" s="88"/>
      <c r="E89" s="24" t="s">
        <v>79</v>
      </c>
      <c r="F89" s="88"/>
      <c r="G89" s="108" t="s">
        <v>140</v>
      </c>
      <c r="H89" s="88"/>
      <c r="I89" s="79">
        <f>(IF(I56="nee",(I116+I118)*I52,(I116+I119)*I52))/1000</f>
        <v>0</v>
      </c>
      <c r="J89" s="88" t="s">
        <v>50</v>
      </c>
      <c r="K89" s="55"/>
      <c r="L89" s="55"/>
    </row>
    <row r="90" spans="1:14">
      <c r="B90" s="48"/>
      <c r="C90" s="21"/>
      <c r="D90" s="88"/>
      <c r="E90" s="24" t="s">
        <v>80</v>
      </c>
      <c r="F90" s="88"/>
      <c r="G90" s="108" t="s">
        <v>141</v>
      </c>
      <c r="H90" s="88"/>
      <c r="I90" s="79">
        <f>(IF(I61="ja",I117,0))/1000</f>
        <v>0</v>
      </c>
      <c r="J90" s="88" t="s">
        <v>50</v>
      </c>
      <c r="K90" s="55"/>
      <c r="L90" s="55"/>
    </row>
    <row r="91" spans="1:14">
      <c r="B91" s="82"/>
      <c r="C91" s="74"/>
      <c r="D91" s="88"/>
      <c r="E91" s="24" t="s">
        <v>81</v>
      </c>
      <c r="F91" s="88"/>
      <c r="G91" s="88" t="s">
        <v>143</v>
      </c>
      <c r="H91" s="88"/>
      <c r="I91" s="79">
        <f>(I74*2*(I32-I34))</f>
        <v>0</v>
      </c>
      <c r="J91" s="88" t="s">
        <v>50</v>
      </c>
      <c r="K91" s="55"/>
      <c r="L91" s="55"/>
    </row>
    <row r="92" spans="1:14">
      <c r="B92" s="82"/>
      <c r="C92" s="74"/>
      <c r="D92" s="88"/>
      <c r="E92" s="83"/>
      <c r="F92" s="88"/>
      <c r="G92" s="88"/>
      <c r="H92" s="88"/>
      <c r="I92" s="79"/>
      <c r="J92" s="88"/>
      <c r="K92" s="55"/>
      <c r="L92" s="55"/>
    </row>
    <row r="93" spans="1:14">
      <c r="B93" s="84"/>
      <c r="C93" s="85"/>
      <c r="D93" s="88"/>
      <c r="E93" s="24" t="s">
        <v>82</v>
      </c>
      <c r="F93" s="74" t="s">
        <v>132</v>
      </c>
      <c r="G93" s="85"/>
      <c r="H93" s="88"/>
      <c r="I93" s="86">
        <f>I94+I95+I96</f>
        <v>0</v>
      </c>
      <c r="J93" s="74" t="s">
        <v>142</v>
      </c>
      <c r="K93" s="76"/>
      <c r="L93" s="76"/>
      <c r="M93" s="10"/>
      <c r="N93" s="10"/>
    </row>
    <row r="94" spans="1:14">
      <c r="B94" s="48"/>
      <c r="C94" s="21"/>
      <c r="D94" s="88"/>
      <c r="E94" s="24" t="s">
        <v>83</v>
      </c>
      <c r="F94" s="88"/>
      <c r="G94" s="108" t="s">
        <v>143</v>
      </c>
      <c r="H94" s="88"/>
      <c r="I94" s="79">
        <f>(I74*2*(I37-I39))</f>
        <v>0</v>
      </c>
      <c r="J94" s="88" t="s">
        <v>50</v>
      </c>
      <c r="K94" s="55"/>
      <c r="L94" s="55"/>
    </row>
    <row r="95" spans="1:14">
      <c r="B95" s="48"/>
      <c r="C95" s="21"/>
      <c r="D95" s="88"/>
      <c r="E95" s="24" t="s">
        <v>84</v>
      </c>
      <c r="F95" s="88"/>
      <c r="G95" s="108" t="s">
        <v>140</v>
      </c>
      <c r="H95" s="88"/>
      <c r="I95" s="79">
        <f>(IF(I57="ja",(I116+I118)*I52,(I116+I119)*I52))/1000</f>
        <v>0</v>
      </c>
      <c r="J95" s="88" t="s">
        <v>50</v>
      </c>
      <c r="K95" s="55"/>
      <c r="L95" s="55"/>
    </row>
    <row r="96" spans="1:14">
      <c r="B96" s="48"/>
      <c r="C96" s="21"/>
      <c r="D96" s="88"/>
      <c r="E96" s="24" t="s">
        <v>85</v>
      </c>
      <c r="F96" s="88"/>
      <c r="G96" s="108" t="s">
        <v>141</v>
      </c>
      <c r="H96" s="88"/>
      <c r="I96" s="79">
        <f>(IF(I62="ja",I117,0))/1000</f>
        <v>0</v>
      </c>
      <c r="J96" s="88" t="s">
        <v>50</v>
      </c>
      <c r="K96" s="55"/>
      <c r="L96" s="55"/>
    </row>
    <row r="97" spans="2:15" ht="13.5" thickBot="1">
      <c r="B97" s="57"/>
      <c r="C97" s="58"/>
      <c r="D97" s="58"/>
      <c r="E97" s="58"/>
      <c r="F97" s="60"/>
      <c r="G97" s="58"/>
      <c r="H97" s="58"/>
      <c r="I97" s="61"/>
      <c r="J97" s="80"/>
      <c r="K97" s="124"/>
      <c r="L97" s="63"/>
    </row>
    <row r="98" spans="2:15" ht="13.5" thickBot="1">
      <c r="J98" s="11"/>
    </row>
    <row r="99" spans="2:15">
      <c r="B99" s="42"/>
      <c r="C99" s="43"/>
      <c r="D99" s="43"/>
      <c r="E99" s="64"/>
      <c r="F99" s="43"/>
      <c r="G99" s="43"/>
      <c r="H99" s="43"/>
      <c r="I99" s="65"/>
      <c r="J99" s="78"/>
      <c r="K99" s="66"/>
      <c r="L99" s="66"/>
    </row>
    <row r="100" spans="2:15" ht="19.5">
      <c r="B100" s="48"/>
      <c r="C100" s="88"/>
      <c r="D100" s="70" t="s">
        <v>92</v>
      </c>
      <c r="E100" s="24"/>
      <c r="F100" s="119"/>
      <c r="G100" s="119"/>
      <c r="H100" s="119"/>
      <c r="I100" s="36"/>
      <c r="J100" s="79"/>
      <c r="K100" s="55"/>
      <c r="L100" s="55"/>
    </row>
    <row r="101" spans="2:15" ht="24" customHeight="1">
      <c r="B101" s="48"/>
      <c r="C101" s="88"/>
      <c r="D101" s="88"/>
      <c r="E101" s="24" t="s">
        <v>66</v>
      </c>
      <c r="F101" s="140" t="s">
        <v>112</v>
      </c>
      <c r="G101" s="140"/>
      <c r="H101" s="140"/>
      <c r="I101" s="140"/>
      <c r="J101" s="140"/>
      <c r="K101" s="141"/>
      <c r="L101" s="77"/>
    </row>
    <row r="102" spans="2:15">
      <c r="B102" s="48"/>
      <c r="C102" s="88"/>
      <c r="D102" s="88"/>
      <c r="E102" s="24" t="s">
        <v>86</v>
      </c>
      <c r="F102" s="144" t="s">
        <v>113</v>
      </c>
      <c r="G102" s="144"/>
      <c r="H102" s="144"/>
      <c r="I102" s="144"/>
      <c r="J102" s="144"/>
      <c r="K102" s="145"/>
      <c r="L102" s="55"/>
    </row>
    <row r="103" spans="2:15" ht="37.5" customHeight="1">
      <c r="B103" s="48"/>
      <c r="C103" s="88"/>
      <c r="D103" s="88"/>
      <c r="E103" s="24" t="s">
        <v>87</v>
      </c>
      <c r="F103" s="140" t="s">
        <v>114</v>
      </c>
      <c r="G103" s="140"/>
      <c r="H103" s="140"/>
      <c r="I103" s="140"/>
      <c r="J103" s="140"/>
      <c r="K103" s="141"/>
      <c r="L103" s="77"/>
    </row>
    <row r="104" spans="2:15" ht="24.75" customHeight="1">
      <c r="B104" s="48"/>
      <c r="C104" s="88"/>
      <c r="D104" s="88"/>
      <c r="E104" s="24" t="s">
        <v>88</v>
      </c>
      <c r="F104" s="140" t="s">
        <v>119</v>
      </c>
      <c r="G104" s="140"/>
      <c r="H104" s="140"/>
      <c r="I104" s="140"/>
      <c r="J104" s="140"/>
      <c r="K104" s="141"/>
      <c r="L104" s="77"/>
    </row>
    <row r="105" spans="2:15">
      <c r="B105" s="48"/>
      <c r="C105" s="88"/>
      <c r="D105" s="88"/>
      <c r="E105" s="24" t="s">
        <v>89</v>
      </c>
      <c r="F105" s="119" t="s">
        <v>120</v>
      </c>
      <c r="G105" s="119"/>
      <c r="H105" s="119"/>
      <c r="I105" s="36"/>
      <c r="J105" s="79"/>
      <c r="K105" s="55"/>
      <c r="L105" s="55"/>
    </row>
    <row r="106" spans="2:15" ht="51.75" customHeight="1">
      <c r="B106" s="48"/>
      <c r="C106" s="88"/>
      <c r="D106" s="88"/>
      <c r="E106" s="24" t="s">
        <v>90</v>
      </c>
      <c r="F106" s="140" t="s">
        <v>125</v>
      </c>
      <c r="G106" s="140"/>
      <c r="H106" s="140"/>
      <c r="I106" s="140"/>
      <c r="J106" s="140"/>
      <c r="K106" s="141"/>
      <c r="L106" s="77"/>
    </row>
    <row r="107" spans="2:15" ht="13.5" thickBot="1">
      <c r="B107" s="57"/>
      <c r="C107" s="58"/>
      <c r="D107" s="58"/>
      <c r="E107" s="60"/>
      <c r="F107" s="58"/>
      <c r="G107" s="58"/>
      <c r="H107" s="58"/>
      <c r="I107" s="61"/>
      <c r="J107" s="80"/>
      <c r="K107" s="63"/>
      <c r="L107" s="63"/>
    </row>
    <row r="108" spans="2:15" ht="13.5" thickBot="1">
      <c r="J108" s="11"/>
    </row>
    <row r="109" spans="2:15">
      <c r="B109" s="42"/>
      <c r="C109" s="43"/>
      <c r="D109" s="43"/>
      <c r="E109" s="44"/>
      <c r="F109" s="45"/>
      <c r="G109" s="45"/>
      <c r="H109" s="45"/>
      <c r="I109" s="46"/>
      <c r="J109" s="45"/>
      <c r="K109" s="47"/>
      <c r="L109" s="47"/>
      <c r="O109" s="5"/>
    </row>
    <row r="110" spans="2:15" ht="19.5">
      <c r="B110" s="48"/>
      <c r="C110" s="21"/>
      <c r="D110" s="49" t="s">
        <v>26</v>
      </c>
      <c r="E110" s="50"/>
      <c r="F110" s="51"/>
      <c r="G110" s="51"/>
      <c r="H110" s="51"/>
      <c r="I110" s="52"/>
      <c r="J110" s="51"/>
      <c r="K110" s="53"/>
      <c r="L110" s="53"/>
      <c r="O110" s="5"/>
    </row>
    <row r="111" spans="2:15">
      <c r="B111" s="48"/>
      <c r="C111" s="21"/>
      <c r="D111" s="24"/>
      <c r="E111" s="24" t="s">
        <v>32</v>
      </c>
      <c r="F111" s="54" t="s">
        <v>104</v>
      </c>
      <c r="G111" s="54"/>
      <c r="H111" s="88"/>
      <c r="I111" s="97">
        <v>217</v>
      </c>
      <c r="J111" s="88" t="s">
        <v>99</v>
      </c>
      <c r="K111" s="55"/>
      <c r="L111" s="55"/>
      <c r="O111" s="5"/>
    </row>
    <row r="112" spans="2:15">
      <c r="B112" s="48"/>
      <c r="C112" s="21"/>
      <c r="D112" s="24"/>
      <c r="E112" s="24" t="s">
        <v>33</v>
      </c>
      <c r="F112" s="54" t="s">
        <v>105</v>
      </c>
      <c r="G112" s="54"/>
      <c r="H112" s="88"/>
      <c r="I112" s="97">
        <v>41</v>
      </c>
      <c r="J112" s="88" t="s">
        <v>99</v>
      </c>
      <c r="K112" s="55"/>
      <c r="L112" s="55"/>
      <c r="O112" s="5"/>
    </row>
    <row r="113" spans="2:22">
      <c r="B113" s="48"/>
      <c r="C113" s="21"/>
      <c r="D113" s="24"/>
      <c r="E113" s="24" t="s">
        <v>34</v>
      </c>
      <c r="F113" s="88" t="s">
        <v>106</v>
      </c>
      <c r="G113" s="88"/>
      <c r="H113" s="88"/>
      <c r="I113" s="97">
        <v>69</v>
      </c>
      <c r="J113" s="88" t="s">
        <v>99</v>
      </c>
      <c r="K113" s="53"/>
      <c r="L113" s="53"/>
      <c r="O113" s="5"/>
    </row>
    <row r="114" spans="2:22">
      <c r="B114" s="48"/>
      <c r="C114" s="21"/>
      <c r="D114" s="24"/>
      <c r="E114" s="24" t="s">
        <v>35</v>
      </c>
      <c r="F114" s="54" t="s">
        <v>134</v>
      </c>
      <c r="G114" s="54"/>
      <c r="H114" s="88"/>
      <c r="I114" s="97">
        <v>91</v>
      </c>
      <c r="J114" s="88" t="s">
        <v>100</v>
      </c>
      <c r="K114" s="53"/>
      <c r="L114" s="53"/>
      <c r="O114" s="5"/>
    </row>
    <row r="115" spans="2:22">
      <c r="B115" s="48"/>
      <c r="C115" s="21"/>
      <c r="D115" s="24"/>
      <c r="E115" s="24" t="s">
        <v>36</v>
      </c>
      <c r="F115" s="54" t="s">
        <v>107</v>
      </c>
      <c r="G115" s="54"/>
      <c r="H115" s="88"/>
      <c r="I115" s="97">
        <v>60</v>
      </c>
      <c r="J115" s="88" t="s">
        <v>100</v>
      </c>
      <c r="K115" s="55"/>
      <c r="L115" s="55"/>
      <c r="O115" s="5"/>
    </row>
    <row r="116" spans="2:22">
      <c r="B116" s="48"/>
      <c r="C116" s="21"/>
      <c r="D116" s="24"/>
      <c r="E116" s="24" t="s">
        <v>37</v>
      </c>
      <c r="F116" s="54" t="s">
        <v>2</v>
      </c>
      <c r="G116" s="54"/>
      <c r="H116" s="88"/>
      <c r="I116" s="97">
        <v>130</v>
      </c>
      <c r="J116" s="56" t="s">
        <v>101</v>
      </c>
      <c r="K116" s="55"/>
      <c r="L116" s="55"/>
      <c r="O116" s="5"/>
    </row>
    <row r="117" spans="2:22">
      <c r="B117" s="48"/>
      <c r="C117" s="21"/>
      <c r="D117" s="24"/>
      <c r="E117" s="24" t="s">
        <v>38</v>
      </c>
      <c r="F117" s="54" t="s">
        <v>1</v>
      </c>
      <c r="G117" s="54"/>
      <c r="H117" s="88"/>
      <c r="I117" s="97">
        <v>87</v>
      </c>
      <c r="J117" s="56" t="s">
        <v>102</v>
      </c>
      <c r="K117" s="53"/>
      <c r="L117" s="53"/>
      <c r="O117" s="5"/>
    </row>
    <row r="118" spans="2:22">
      <c r="B118" s="48"/>
      <c r="C118" s="21"/>
      <c r="D118" s="24"/>
      <c r="E118" s="24" t="s">
        <v>39</v>
      </c>
      <c r="F118" s="54" t="s">
        <v>0</v>
      </c>
      <c r="G118" s="54"/>
      <c r="H118" s="88"/>
      <c r="I118" s="97">
        <v>11.8</v>
      </c>
      <c r="J118" s="56" t="s">
        <v>101</v>
      </c>
      <c r="K118" s="53"/>
      <c r="L118" s="53"/>
      <c r="O118" s="5"/>
    </row>
    <row r="119" spans="2:22">
      <c r="B119" s="48"/>
      <c r="C119" s="21"/>
      <c r="D119" s="24"/>
      <c r="E119" s="24" t="s">
        <v>40</v>
      </c>
      <c r="F119" s="54" t="s">
        <v>147</v>
      </c>
      <c r="G119" s="54"/>
      <c r="H119" s="88"/>
      <c r="I119" s="98">
        <v>42.3</v>
      </c>
      <c r="J119" s="56" t="s">
        <v>103</v>
      </c>
      <c r="K119" s="55"/>
      <c r="L119" s="55"/>
      <c r="O119" s="5"/>
    </row>
    <row r="120" spans="2:22" ht="13.5" thickBot="1">
      <c r="B120" s="57"/>
      <c r="C120" s="58"/>
      <c r="D120" s="59"/>
      <c r="E120" s="60"/>
      <c r="F120" s="60"/>
      <c r="G120" s="58"/>
      <c r="H120" s="58"/>
      <c r="I120" s="61"/>
      <c r="J120" s="62"/>
      <c r="K120" s="63"/>
      <c r="L120" s="63"/>
      <c r="O120" s="5"/>
    </row>
    <row r="121" spans="2:22" ht="13.5" thickBot="1">
      <c r="J121" s="11"/>
    </row>
    <row r="122" spans="2:22">
      <c r="B122" s="42"/>
      <c r="C122" s="43"/>
      <c r="D122" s="43"/>
      <c r="E122" s="64"/>
      <c r="F122" s="43"/>
      <c r="G122" s="43"/>
      <c r="H122" s="43"/>
      <c r="I122" s="65"/>
      <c r="J122" s="43"/>
      <c r="K122" s="66"/>
      <c r="L122" s="66"/>
    </row>
    <row r="123" spans="2:22" ht="19.5">
      <c r="B123" s="48"/>
      <c r="C123" s="21"/>
      <c r="D123" s="70" t="s">
        <v>91</v>
      </c>
      <c r="E123" s="24"/>
      <c r="F123" s="119"/>
      <c r="G123" s="119"/>
      <c r="H123" s="119"/>
      <c r="I123" s="36"/>
      <c r="J123" s="119"/>
      <c r="K123" s="55"/>
      <c r="L123" s="55"/>
    </row>
    <row r="124" spans="2:22" ht="27.75" customHeight="1">
      <c r="B124" s="48"/>
      <c r="C124" s="21"/>
      <c r="D124" s="88"/>
      <c r="E124" s="24" t="s">
        <v>65</v>
      </c>
      <c r="F124" s="142" t="s">
        <v>158</v>
      </c>
      <c r="G124" s="142"/>
      <c r="H124" s="142"/>
      <c r="I124" s="142"/>
      <c r="J124" s="142"/>
      <c r="K124" s="143"/>
      <c r="L124" s="73"/>
    </row>
    <row r="125" spans="2:22">
      <c r="B125" s="48"/>
      <c r="C125" s="21"/>
      <c r="D125" s="88"/>
      <c r="E125" s="24" t="s">
        <v>67</v>
      </c>
      <c r="F125" s="119" t="s">
        <v>145</v>
      </c>
      <c r="G125" s="119"/>
      <c r="H125" s="119"/>
      <c r="I125" s="36"/>
      <c r="J125" s="119"/>
      <c r="K125" s="55"/>
      <c r="L125" s="55"/>
      <c r="V125" s="9"/>
    </row>
    <row r="126" spans="2:22">
      <c r="B126" s="48"/>
      <c r="C126" s="21"/>
      <c r="D126" s="88"/>
      <c r="E126" s="24" t="s">
        <v>68</v>
      </c>
      <c r="F126" s="119" t="s">
        <v>144</v>
      </c>
      <c r="G126" s="74"/>
      <c r="H126" s="74"/>
      <c r="I126" s="75"/>
      <c r="J126" s="74"/>
      <c r="K126" s="76"/>
      <c r="L126" s="76"/>
      <c r="M126" s="9"/>
      <c r="N126" s="9"/>
      <c r="O126" s="9"/>
      <c r="P126" s="9"/>
      <c r="Q126" s="9"/>
      <c r="R126" s="9"/>
      <c r="S126" s="9"/>
      <c r="T126" s="9"/>
      <c r="U126" s="9"/>
    </row>
    <row r="127" spans="2:22">
      <c r="B127" s="48"/>
      <c r="C127" s="21"/>
      <c r="D127" s="88"/>
      <c r="E127" s="24" t="s">
        <v>69</v>
      </c>
      <c r="F127" s="119" t="s">
        <v>51</v>
      </c>
      <c r="G127" s="119"/>
      <c r="H127" s="119"/>
      <c r="I127" s="36"/>
      <c r="J127" s="119"/>
      <c r="K127" s="55"/>
      <c r="L127" s="55"/>
    </row>
    <row r="128" spans="2:22">
      <c r="B128" s="48"/>
      <c r="C128" s="21"/>
      <c r="D128" s="88"/>
      <c r="E128" s="24" t="s">
        <v>70</v>
      </c>
      <c r="F128" s="119" t="s">
        <v>52</v>
      </c>
      <c r="G128" s="119"/>
      <c r="H128" s="119"/>
      <c r="I128" s="36"/>
      <c r="J128" s="119"/>
      <c r="K128" s="55"/>
      <c r="L128" s="55"/>
    </row>
    <row r="129" spans="2:22">
      <c r="B129" s="48"/>
      <c r="C129" s="21"/>
      <c r="D129" s="88"/>
      <c r="E129" s="24" t="s">
        <v>71</v>
      </c>
      <c r="F129" s="142" t="s">
        <v>146</v>
      </c>
      <c r="G129" s="142"/>
      <c r="H129" s="142"/>
      <c r="I129" s="142"/>
      <c r="J129" s="142"/>
      <c r="K129" s="143"/>
      <c r="L129" s="73"/>
    </row>
    <row r="130" spans="2:22">
      <c r="B130" s="48"/>
      <c r="C130" s="21"/>
      <c r="D130" s="88"/>
      <c r="E130" s="24" t="s">
        <v>72</v>
      </c>
      <c r="F130" s="119" t="s">
        <v>150</v>
      </c>
      <c r="G130" s="119"/>
      <c r="H130" s="119"/>
      <c r="I130" s="36"/>
      <c r="J130" s="119"/>
      <c r="K130" s="55"/>
      <c r="L130" s="55"/>
      <c r="V130" s="9"/>
    </row>
    <row r="131" spans="2:22">
      <c r="B131" s="48"/>
      <c r="C131" s="21"/>
      <c r="D131" s="88"/>
      <c r="E131" s="24" t="s">
        <v>73</v>
      </c>
      <c r="F131" s="119" t="s">
        <v>151</v>
      </c>
      <c r="G131" s="74"/>
      <c r="H131" s="74"/>
      <c r="I131" s="75"/>
      <c r="J131" s="74"/>
      <c r="K131" s="76"/>
      <c r="L131" s="76"/>
      <c r="M131" s="9"/>
      <c r="N131" s="9"/>
      <c r="O131" s="9"/>
      <c r="P131" s="9"/>
      <c r="Q131" s="9"/>
      <c r="R131" s="9"/>
      <c r="S131" s="9"/>
      <c r="T131" s="9"/>
      <c r="U131" s="9"/>
    </row>
    <row r="132" spans="2:22" ht="24" customHeight="1">
      <c r="B132" s="48"/>
      <c r="C132" s="21"/>
      <c r="D132" s="88"/>
      <c r="E132" s="24" t="s">
        <v>74</v>
      </c>
      <c r="F132" s="140" t="s">
        <v>152</v>
      </c>
      <c r="G132" s="140"/>
      <c r="H132" s="140"/>
      <c r="I132" s="140"/>
      <c r="J132" s="140"/>
      <c r="K132" s="141"/>
      <c r="L132" s="77"/>
    </row>
    <row r="133" spans="2:22">
      <c r="B133" s="48"/>
      <c r="C133" s="21"/>
      <c r="D133" s="88"/>
      <c r="E133" s="24" t="s">
        <v>75</v>
      </c>
      <c r="F133" s="119" t="s">
        <v>153</v>
      </c>
      <c r="G133" s="119"/>
      <c r="H133" s="119"/>
      <c r="I133" s="36"/>
      <c r="J133" s="119"/>
      <c r="K133" s="55"/>
      <c r="L133" s="55"/>
    </row>
    <row r="134" spans="2:22">
      <c r="B134" s="48"/>
      <c r="C134" s="21"/>
      <c r="D134" s="88"/>
      <c r="E134" s="24" t="s">
        <v>76</v>
      </c>
      <c r="F134" s="142" t="s">
        <v>154</v>
      </c>
      <c r="G134" s="142"/>
      <c r="H134" s="142"/>
      <c r="I134" s="142"/>
      <c r="J134" s="142"/>
      <c r="K134" s="143"/>
      <c r="L134" s="73"/>
    </row>
    <row r="135" spans="2:22">
      <c r="B135" s="48"/>
      <c r="C135" s="21"/>
      <c r="D135" s="88"/>
      <c r="E135" s="24" t="s">
        <v>77</v>
      </c>
      <c r="F135" s="119" t="s">
        <v>155</v>
      </c>
      <c r="G135" s="119"/>
      <c r="H135" s="119"/>
      <c r="I135" s="36"/>
      <c r="J135" s="119"/>
      <c r="K135" s="55"/>
      <c r="L135" s="55"/>
      <c r="V135" s="9"/>
    </row>
    <row r="136" spans="2:22">
      <c r="B136" s="48"/>
      <c r="C136" s="21"/>
      <c r="D136" s="88"/>
      <c r="E136" s="24" t="s">
        <v>78</v>
      </c>
      <c r="F136" s="119" t="s">
        <v>53</v>
      </c>
      <c r="G136" s="119"/>
      <c r="H136" s="119"/>
      <c r="I136" s="36"/>
      <c r="J136" s="119"/>
      <c r="K136" s="55"/>
      <c r="L136" s="55"/>
    </row>
    <row r="137" spans="2:22" ht="26.25" customHeight="1">
      <c r="B137" s="48"/>
      <c r="C137" s="21"/>
      <c r="D137" s="88"/>
      <c r="E137" s="24" t="s">
        <v>79</v>
      </c>
      <c r="F137" s="133" t="s">
        <v>152</v>
      </c>
      <c r="G137" s="133"/>
      <c r="H137" s="133"/>
      <c r="I137" s="133"/>
      <c r="J137" s="133"/>
      <c r="K137" s="134"/>
      <c r="L137" s="77"/>
      <c r="M137" s="10"/>
      <c r="N137" s="10"/>
      <c r="O137" s="10"/>
      <c r="P137" s="10"/>
      <c r="Q137" s="10"/>
      <c r="R137" s="10"/>
      <c r="S137" s="10"/>
      <c r="T137" s="10"/>
      <c r="U137" s="10"/>
    </row>
    <row r="138" spans="2:22">
      <c r="B138" s="48"/>
      <c r="C138" s="21"/>
      <c r="D138" s="88"/>
      <c r="E138" s="24" t="s">
        <v>80</v>
      </c>
      <c r="F138" s="119" t="s">
        <v>153</v>
      </c>
      <c r="G138" s="119"/>
      <c r="H138" s="119"/>
      <c r="I138" s="36"/>
      <c r="J138" s="119"/>
      <c r="K138" s="55"/>
      <c r="L138" s="55"/>
    </row>
    <row r="139" spans="2:22">
      <c r="B139" s="48"/>
      <c r="C139" s="21"/>
      <c r="D139" s="88"/>
      <c r="E139" s="24" t="s">
        <v>81</v>
      </c>
      <c r="F139" s="119" t="s">
        <v>18</v>
      </c>
      <c r="G139" s="119"/>
      <c r="H139" s="119"/>
      <c r="I139" s="36"/>
      <c r="J139" s="119"/>
      <c r="K139" s="55"/>
      <c r="L139" s="55"/>
    </row>
    <row r="140" spans="2:22">
      <c r="B140" s="48"/>
      <c r="C140" s="21"/>
      <c r="D140" s="88"/>
      <c r="E140" s="24" t="s">
        <v>82</v>
      </c>
      <c r="F140" s="119" t="s">
        <v>28</v>
      </c>
      <c r="G140" s="119"/>
      <c r="H140" s="119"/>
      <c r="I140" s="36"/>
      <c r="J140" s="119"/>
      <c r="K140" s="55"/>
      <c r="L140" s="55"/>
    </row>
    <row r="141" spans="2:22">
      <c r="B141" s="48"/>
      <c r="C141" s="21"/>
      <c r="D141" s="88"/>
      <c r="E141" s="24" t="s">
        <v>83</v>
      </c>
      <c r="F141" s="119" t="s">
        <v>18</v>
      </c>
      <c r="G141" s="119"/>
      <c r="H141" s="119"/>
      <c r="I141" s="36"/>
      <c r="J141" s="119"/>
      <c r="K141" s="55"/>
      <c r="L141" s="55"/>
    </row>
    <row r="142" spans="2:22" ht="24" customHeight="1">
      <c r="B142" s="48"/>
      <c r="C142" s="21"/>
      <c r="D142" s="88"/>
      <c r="E142" s="24" t="s">
        <v>84</v>
      </c>
      <c r="F142" s="140" t="s">
        <v>156</v>
      </c>
      <c r="G142" s="140"/>
      <c r="H142" s="140"/>
      <c r="I142" s="140"/>
      <c r="J142" s="140"/>
      <c r="K142" s="141"/>
      <c r="L142" s="77"/>
    </row>
    <row r="143" spans="2:22" ht="12.75" customHeight="1">
      <c r="B143" s="48"/>
      <c r="C143" s="21"/>
      <c r="D143" s="88"/>
      <c r="E143" s="24" t="s">
        <v>85</v>
      </c>
      <c r="F143" s="133" t="s">
        <v>157</v>
      </c>
      <c r="G143" s="133"/>
      <c r="H143" s="133"/>
      <c r="I143" s="133"/>
      <c r="J143" s="133"/>
      <c r="K143" s="134"/>
      <c r="L143" s="77"/>
    </row>
    <row r="144" spans="2:22" ht="2.25" customHeight="1">
      <c r="B144" s="48"/>
      <c r="C144" s="21"/>
      <c r="D144" s="88"/>
      <c r="E144" s="24"/>
      <c r="F144" s="117"/>
      <c r="G144" s="117"/>
      <c r="H144" s="117"/>
      <c r="I144" s="117"/>
      <c r="J144" s="117"/>
      <c r="K144" s="77"/>
      <c r="L144" s="77"/>
    </row>
    <row r="145" spans="2:13" ht="13.5" thickBot="1">
      <c r="B145" s="57"/>
      <c r="C145" s="58"/>
      <c r="D145" s="58"/>
      <c r="E145" s="60"/>
      <c r="F145" s="58"/>
      <c r="G145" s="58"/>
      <c r="H145" s="58"/>
      <c r="I145" s="61"/>
      <c r="J145" s="58"/>
      <c r="K145" s="63"/>
      <c r="L145" s="63"/>
    </row>
    <row r="146" spans="2:13" ht="13.5" thickBot="1">
      <c r="B146" s="6"/>
      <c r="C146" s="6"/>
      <c r="D146" s="6"/>
      <c r="E146" s="7"/>
      <c r="F146" s="6"/>
      <c r="G146" s="6"/>
      <c r="H146" s="6"/>
      <c r="I146" s="8"/>
      <c r="J146" s="6"/>
      <c r="K146" s="6"/>
      <c r="L146" s="6"/>
    </row>
    <row r="147" spans="2:13">
      <c r="B147" s="42"/>
      <c r="C147" s="43"/>
      <c r="D147" s="43"/>
      <c r="E147" s="64"/>
      <c r="F147" s="43"/>
      <c r="G147" s="43"/>
      <c r="H147" s="43"/>
      <c r="I147" s="65"/>
      <c r="J147" s="43"/>
      <c r="K147" s="66"/>
      <c r="L147" s="66"/>
    </row>
    <row r="148" spans="2:13" ht="19.5">
      <c r="B148" s="48"/>
      <c r="C148" s="21"/>
      <c r="D148" s="70" t="s">
        <v>41</v>
      </c>
      <c r="E148" s="24"/>
      <c r="F148" s="88"/>
      <c r="G148" s="88"/>
      <c r="H148" s="119"/>
      <c r="I148" s="36"/>
      <c r="J148" s="119"/>
      <c r="K148" s="55"/>
      <c r="L148" s="55"/>
    </row>
    <row r="149" spans="2:13" ht="12.75" customHeight="1">
      <c r="B149" s="48"/>
      <c r="C149" s="21"/>
      <c r="D149" s="88"/>
      <c r="E149" s="24" t="s">
        <v>32</v>
      </c>
      <c r="F149" s="24" t="s">
        <v>54</v>
      </c>
      <c r="G149" s="24"/>
      <c r="H149" s="138" t="s">
        <v>21</v>
      </c>
      <c r="I149" s="138"/>
      <c r="J149" s="138"/>
      <c r="K149" s="139"/>
      <c r="L149" s="71"/>
    </row>
    <row r="150" spans="2:13">
      <c r="B150" s="48"/>
      <c r="C150" s="21"/>
      <c r="D150" s="88"/>
      <c r="E150" s="24" t="s">
        <v>33</v>
      </c>
      <c r="F150" s="24" t="s">
        <v>159</v>
      </c>
      <c r="G150" s="24"/>
      <c r="H150" s="138" t="s">
        <v>21</v>
      </c>
      <c r="I150" s="138"/>
      <c r="J150" s="138"/>
      <c r="K150" s="139"/>
      <c r="L150" s="71"/>
    </row>
    <row r="151" spans="2:13" ht="12.75" customHeight="1">
      <c r="B151" s="48"/>
      <c r="C151" s="21"/>
      <c r="D151" s="88"/>
      <c r="E151" s="24" t="s">
        <v>34</v>
      </c>
      <c r="F151" s="24" t="s">
        <v>124</v>
      </c>
      <c r="G151" s="24"/>
      <c r="H151" s="136" t="s">
        <v>42</v>
      </c>
      <c r="I151" s="136"/>
      <c r="J151" s="136"/>
      <c r="K151" s="137"/>
      <c r="L151" s="71"/>
    </row>
    <row r="152" spans="2:13" ht="12.75" customHeight="1">
      <c r="B152" s="48"/>
      <c r="C152" s="21"/>
      <c r="D152" s="88"/>
      <c r="E152" s="24"/>
      <c r="F152" s="24"/>
      <c r="G152" s="24"/>
      <c r="H152" s="138" t="s">
        <v>3</v>
      </c>
      <c r="I152" s="138"/>
      <c r="J152" s="138"/>
      <c r="K152" s="139"/>
      <c r="L152" s="55"/>
    </row>
    <row r="153" spans="2:13" ht="12.75" customHeight="1">
      <c r="B153" s="48"/>
      <c r="C153" s="21"/>
      <c r="D153" s="88"/>
      <c r="E153" s="24" t="s">
        <v>35</v>
      </c>
      <c r="F153" s="24" t="s">
        <v>55</v>
      </c>
      <c r="G153" s="24"/>
      <c r="H153" s="138" t="s">
        <v>22</v>
      </c>
      <c r="I153" s="138"/>
      <c r="J153" s="138"/>
      <c r="K153" s="139"/>
      <c r="L153" s="55"/>
    </row>
    <row r="154" spans="2:13" ht="12.75" customHeight="1">
      <c r="B154" s="48"/>
      <c r="C154" s="21"/>
      <c r="D154" s="88"/>
      <c r="E154" s="24" t="s">
        <v>36</v>
      </c>
      <c r="F154" s="24" t="s">
        <v>56</v>
      </c>
      <c r="G154" s="24"/>
      <c r="H154" s="138" t="s">
        <v>23</v>
      </c>
      <c r="I154" s="138"/>
      <c r="J154" s="138"/>
      <c r="K154" s="139"/>
      <c r="L154" s="55"/>
      <c r="M154" s="12"/>
    </row>
    <row r="155" spans="2:13">
      <c r="B155" s="48"/>
      <c r="C155" s="21"/>
      <c r="D155" s="88"/>
      <c r="E155" s="24"/>
      <c r="F155" s="24"/>
      <c r="G155" s="24"/>
      <c r="H155" s="119" t="s">
        <v>43</v>
      </c>
      <c r="I155" s="36"/>
      <c r="J155" s="119"/>
      <c r="K155" s="55"/>
      <c r="L155" s="55"/>
      <c r="M155" s="12"/>
    </row>
    <row r="156" spans="2:13">
      <c r="B156" s="48"/>
      <c r="C156" s="21"/>
      <c r="D156" s="88"/>
      <c r="E156" s="24"/>
      <c r="F156" s="24"/>
      <c r="G156" s="24"/>
      <c r="H156" s="119" t="s">
        <v>44</v>
      </c>
      <c r="I156" s="36"/>
      <c r="J156" s="119"/>
      <c r="K156" s="55"/>
      <c r="L156" s="55"/>
    </row>
    <row r="157" spans="2:13">
      <c r="B157" s="48"/>
      <c r="C157" s="21"/>
      <c r="D157" s="88"/>
      <c r="E157" s="24"/>
      <c r="F157" s="24"/>
      <c r="G157" s="24"/>
      <c r="H157" s="119" t="s">
        <v>46</v>
      </c>
      <c r="I157" s="36"/>
      <c r="J157" s="119"/>
      <c r="K157" s="55"/>
      <c r="L157" s="55"/>
    </row>
    <row r="158" spans="2:13">
      <c r="B158" s="48"/>
      <c r="C158" s="21"/>
      <c r="D158" s="88"/>
      <c r="E158" s="24"/>
      <c r="F158" s="24"/>
      <c r="G158" s="24"/>
      <c r="H158" s="54" t="s">
        <v>45</v>
      </c>
      <c r="I158" s="36"/>
      <c r="J158" s="119"/>
      <c r="K158" s="55"/>
      <c r="L158" s="55"/>
    </row>
    <row r="159" spans="2:13">
      <c r="B159" s="48"/>
      <c r="C159" s="21"/>
      <c r="D159" s="88"/>
      <c r="E159" s="24"/>
      <c r="F159" s="24"/>
      <c r="G159" s="24"/>
      <c r="H159" s="54" t="s">
        <v>47</v>
      </c>
      <c r="I159" s="36"/>
      <c r="J159" s="119"/>
      <c r="K159" s="55"/>
      <c r="L159" s="55"/>
    </row>
    <row r="160" spans="2:13">
      <c r="B160" s="48"/>
      <c r="C160" s="21"/>
      <c r="D160" s="88"/>
      <c r="E160" s="24"/>
      <c r="F160" s="24"/>
      <c r="G160" s="24"/>
      <c r="H160" s="54" t="s">
        <v>48</v>
      </c>
      <c r="I160" s="36"/>
      <c r="J160" s="119"/>
      <c r="K160" s="55"/>
      <c r="L160" s="55"/>
    </row>
    <row r="161" spans="2:12" ht="12.75" customHeight="1">
      <c r="B161" s="48"/>
      <c r="C161" s="21"/>
      <c r="D161" s="88"/>
      <c r="E161" s="24"/>
      <c r="F161" s="24"/>
      <c r="G161" s="24"/>
      <c r="H161" s="136" t="s">
        <v>49</v>
      </c>
      <c r="I161" s="136"/>
      <c r="J161" s="136"/>
      <c r="K161" s="137"/>
      <c r="L161" s="71"/>
    </row>
    <row r="162" spans="2:12">
      <c r="B162" s="48"/>
      <c r="C162" s="108"/>
      <c r="D162" s="108"/>
      <c r="E162" s="24"/>
      <c r="F162" s="24"/>
      <c r="G162" s="24"/>
      <c r="H162" s="136"/>
      <c r="I162" s="136"/>
      <c r="J162" s="136"/>
      <c r="K162" s="137"/>
      <c r="L162" s="71"/>
    </row>
    <row r="163" spans="2:12">
      <c r="B163" s="48"/>
      <c r="C163" s="21"/>
      <c r="D163" s="88"/>
      <c r="E163" s="24" t="s">
        <v>37</v>
      </c>
      <c r="F163" s="24" t="s">
        <v>57</v>
      </c>
      <c r="G163" s="24"/>
      <c r="H163" s="54" t="s">
        <v>24</v>
      </c>
      <c r="I163" s="36"/>
      <c r="J163" s="119"/>
      <c r="K163" s="55"/>
      <c r="L163" s="55"/>
    </row>
    <row r="164" spans="2:12">
      <c r="B164" s="48"/>
      <c r="C164" s="21"/>
      <c r="D164" s="88"/>
      <c r="E164" s="24" t="s">
        <v>38</v>
      </c>
      <c r="F164" s="146" t="s">
        <v>163</v>
      </c>
      <c r="G164" s="146"/>
      <c r="H164" s="54" t="s">
        <v>25</v>
      </c>
      <c r="I164" s="36"/>
      <c r="J164" s="119"/>
      <c r="K164" s="55"/>
      <c r="L164" s="55"/>
    </row>
    <row r="165" spans="2:12" ht="12.75" customHeight="1">
      <c r="B165" s="48"/>
      <c r="C165" s="21"/>
      <c r="D165" s="88"/>
      <c r="E165" s="24" t="s">
        <v>39</v>
      </c>
      <c r="F165" s="24" t="s">
        <v>58</v>
      </c>
      <c r="G165" s="24"/>
      <c r="H165" s="54" t="s">
        <v>24</v>
      </c>
      <c r="I165" s="36"/>
      <c r="J165" s="119"/>
      <c r="K165" s="55"/>
      <c r="L165" s="55"/>
    </row>
    <row r="166" spans="2:12" ht="25.5" customHeight="1">
      <c r="B166" s="48"/>
      <c r="C166" s="21"/>
      <c r="D166" s="88"/>
      <c r="E166" s="24" t="s">
        <v>40</v>
      </c>
      <c r="F166" s="132" t="s">
        <v>59</v>
      </c>
      <c r="G166" s="132"/>
      <c r="H166" s="132" t="s">
        <v>63</v>
      </c>
      <c r="I166" s="132"/>
      <c r="J166" s="132"/>
      <c r="K166" s="135"/>
      <c r="L166" s="72"/>
    </row>
    <row r="167" spans="2:12" ht="13.5" thickBot="1">
      <c r="B167" s="57"/>
      <c r="C167" s="58"/>
      <c r="D167" s="58"/>
      <c r="E167" s="60"/>
      <c r="F167" s="58"/>
      <c r="G167" s="58"/>
      <c r="H167" s="58"/>
      <c r="I167" s="61"/>
      <c r="J167" s="58"/>
      <c r="K167" s="63"/>
      <c r="L167" s="63"/>
    </row>
    <row r="168" spans="2:12" ht="13.5" thickBot="1">
      <c r="D168" s="13"/>
    </row>
    <row r="169" spans="2:12">
      <c r="B169" s="42"/>
      <c r="C169" s="43"/>
      <c r="D169" s="43"/>
      <c r="E169" s="64"/>
      <c r="F169" s="43"/>
      <c r="G169" s="43"/>
      <c r="H169" s="43"/>
      <c r="I169" s="65"/>
      <c r="J169" s="43"/>
      <c r="K169" s="66"/>
      <c r="L169" s="66"/>
    </row>
    <row r="170" spans="2:12" ht="19.5">
      <c r="B170" s="48"/>
      <c r="C170" s="21"/>
      <c r="D170" s="88"/>
      <c r="E170" s="67" t="s">
        <v>64</v>
      </c>
      <c r="F170" s="119"/>
      <c r="G170" s="119"/>
      <c r="H170" s="119"/>
      <c r="I170" s="36"/>
      <c r="J170" s="119"/>
      <c r="K170" s="55"/>
      <c r="L170" s="55"/>
    </row>
    <row r="171" spans="2:12" ht="63" customHeight="1">
      <c r="B171" s="48"/>
      <c r="C171" s="21"/>
      <c r="D171" s="88"/>
      <c r="E171" s="24"/>
      <c r="F171" s="133" t="s">
        <v>121</v>
      </c>
      <c r="G171" s="133"/>
      <c r="H171" s="133"/>
      <c r="I171" s="133"/>
      <c r="J171" s="133"/>
      <c r="K171" s="134"/>
      <c r="L171" s="68"/>
    </row>
    <row r="172" spans="2:12">
      <c r="B172" s="48"/>
      <c r="C172" s="21"/>
      <c r="D172" s="88"/>
      <c r="E172" s="24"/>
      <c r="F172" s="118"/>
      <c r="G172" s="118"/>
      <c r="H172" s="118"/>
      <c r="I172" s="118"/>
      <c r="J172" s="118"/>
      <c r="K172" s="68"/>
      <c r="L172" s="68"/>
    </row>
    <row r="173" spans="2:12">
      <c r="B173" s="48"/>
      <c r="C173" s="21"/>
      <c r="D173" s="88"/>
      <c r="E173" s="24"/>
      <c r="F173" s="69" t="s">
        <v>166</v>
      </c>
      <c r="G173" s="69"/>
      <c r="H173" s="69"/>
      <c r="I173" s="69"/>
      <c r="J173" s="69"/>
      <c r="K173" s="127"/>
      <c r="L173" s="68"/>
    </row>
    <row r="174" spans="2:12">
      <c r="B174" s="48"/>
      <c r="C174" s="130"/>
      <c r="D174" s="130"/>
      <c r="E174" s="24"/>
      <c r="F174" s="69"/>
      <c r="G174" s="69"/>
      <c r="H174" s="69"/>
      <c r="I174" s="69"/>
      <c r="J174" s="69"/>
      <c r="K174" s="127"/>
      <c r="L174" s="129"/>
    </row>
    <row r="175" spans="2:12">
      <c r="B175" s="48"/>
      <c r="C175" s="130"/>
      <c r="D175" s="130"/>
      <c r="E175" s="24"/>
      <c r="F175" s="131" t="s">
        <v>167</v>
      </c>
      <c r="G175" s="69"/>
      <c r="H175" s="69"/>
      <c r="I175" s="69"/>
      <c r="J175" s="69"/>
      <c r="K175" s="127"/>
      <c r="L175" s="129"/>
    </row>
    <row r="176" spans="2:12" ht="13.5" thickBot="1">
      <c r="B176" s="57"/>
      <c r="C176" s="58"/>
      <c r="D176" s="58"/>
      <c r="E176" s="60"/>
      <c r="F176" s="58"/>
      <c r="G176" s="58"/>
      <c r="H176" s="58"/>
      <c r="I176" s="61"/>
      <c r="J176" s="58"/>
      <c r="K176" s="63"/>
      <c r="L176" s="63"/>
    </row>
    <row r="184" spans="5:5">
      <c r="E184" s="1"/>
    </row>
    <row r="185" spans="5:5">
      <c r="E185" s="1"/>
    </row>
    <row r="186" spans="5:5">
      <c r="E186" s="1"/>
    </row>
    <row r="187" spans="5:5">
      <c r="E187" s="1"/>
    </row>
    <row r="188" spans="5:5">
      <c r="E188" s="1"/>
    </row>
    <row r="189" spans="5:5">
      <c r="E189" s="1"/>
    </row>
    <row r="190" spans="5:5">
      <c r="E190" s="1"/>
    </row>
    <row r="191" spans="5:5">
      <c r="E191" s="1"/>
    </row>
    <row r="192" spans="5:5">
      <c r="E192" s="1"/>
    </row>
    <row r="193" spans="5:5">
      <c r="E193" s="1"/>
    </row>
    <row r="194" spans="5:5">
      <c r="E194" s="1"/>
    </row>
    <row r="195" spans="5:5">
      <c r="E195" s="1"/>
    </row>
    <row r="196" spans="5:5">
      <c r="E196" s="1"/>
    </row>
    <row r="197" spans="5:5">
      <c r="E197" s="1"/>
    </row>
    <row r="198" spans="5:5">
      <c r="E198" s="1"/>
    </row>
    <row r="199" spans="5:5">
      <c r="E199" s="1"/>
    </row>
    <row r="200" spans="5:5">
      <c r="E200" s="1"/>
    </row>
    <row r="201" spans="5:5">
      <c r="E201" s="1"/>
    </row>
    <row r="202" spans="5:5">
      <c r="E202" s="1"/>
    </row>
  </sheetData>
  <sheetProtection password="E17A" sheet="1" objects="1" scenarios="1" selectLockedCells="1"/>
  <mergeCells count="26">
    <mergeCell ref="F171:K171"/>
    <mergeCell ref="F102:K102"/>
    <mergeCell ref="F166:G166"/>
    <mergeCell ref="F103:K103"/>
    <mergeCell ref="F104:K104"/>
    <mergeCell ref="F106:K106"/>
    <mergeCell ref="F142:K142"/>
    <mergeCell ref="F137:K137"/>
    <mergeCell ref="F134:K134"/>
    <mergeCell ref="F132:K132"/>
    <mergeCell ref="F164:G164"/>
    <mergeCell ref="F124:K124"/>
    <mergeCell ref="H152:K152"/>
    <mergeCell ref="H153:K153"/>
    <mergeCell ref="H154:K154"/>
    <mergeCell ref="E12:I12"/>
    <mergeCell ref="E14:I14"/>
    <mergeCell ref="E22:I22"/>
    <mergeCell ref="F143:K143"/>
    <mergeCell ref="H166:K166"/>
    <mergeCell ref="H161:K162"/>
    <mergeCell ref="H150:K150"/>
    <mergeCell ref="H151:K151"/>
    <mergeCell ref="F101:K101"/>
    <mergeCell ref="F129:K129"/>
    <mergeCell ref="H149:K149"/>
  </mergeCells>
  <conditionalFormatting sqref="I67:I69">
    <cfRule type="iconSet" priority="2">
      <iconSet iconSet="3Symbols" reverse="1">
        <cfvo type="percent" val="0"/>
        <cfvo type="percent" val="33"/>
        <cfvo type="percent" val="67"/>
      </iconSet>
    </cfRule>
  </conditionalFormatting>
  <conditionalFormatting sqref="I80 I86 I93">
    <cfRule type="iconSet" priority="1">
      <iconSet iconSet="3Symbols" reverse="1">
        <cfvo type="percent" val="0"/>
        <cfvo type="percent" val="33"/>
        <cfvo type="percent" val="67"/>
      </iconSet>
    </cfRule>
  </conditionalFormatting>
  <pageMargins left="1.0236220472440944" right="0.23622047244094491" top="0.35433070866141736" bottom="0.55118110236220474" header="0.11811023622047245" footer="0.11811023622047245"/>
  <pageSetup paperSize="9" scale="80" fitToHeight="5" orientation="landscape" r:id="rId1"/>
  <rowBreaks count="4" manualBreakCount="4">
    <brk id="24" max="16383" man="1"/>
    <brk id="71" max="16383" man="1"/>
    <brk id="107" max="16383" man="1"/>
    <brk id="145" max="16383" man="1"/>
  </rowBreaks>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CO2 calculatie</vt:lpstr>
      <vt:lpstr>'CO2 calculatie'!Afdrukbereik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Medewerker</dc:creator>
  <cp:lastModifiedBy>Medewerker</cp:lastModifiedBy>
  <cp:lastPrinted>2012-01-05T13:52:41Z</cp:lastPrinted>
  <dcterms:created xsi:type="dcterms:W3CDTF">2011-05-14T08:40:25Z</dcterms:created>
  <dcterms:modified xsi:type="dcterms:W3CDTF">2012-01-07T10:15:16Z</dcterms:modified>
</cp:coreProperties>
</file>